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Opravy rozpočtů - Byty Praha 5\"/>
    </mc:Choice>
  </mc:AlternateContent>
  <bookViews>
    <workbookView xWindow="0" yWindow="0" windowWidth="0" windowHeight="0"/>
  </bookViews>
  <sheets>
    <sheet name="Rekapitulace zakázky" sheetId="1" r:id="rId1"/>
    <sheet name="230130 - Štefánikova 259-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'230130 - Štefánikova 259-...'!$C$98:$K$801</definedName>
    <definedName name="_xlnm.Print_Area" localSheetId="1">'230130 - Štefánikova 259-...'!$C$4:$J$37,'230130 - Štefánikova 259-...'!$C$43:$J$82,'230130 - Štefánikova 259-...'!$C$88:$K$801</definedName>
    <definedName name="_xlnm.Print_Titles" localSheetId="1">'230130 - Štefánikova 259-...'!$98:$98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801"/>
  <c r="BH801"/>
  <c r="BG801"/>
  <c r="BE801"/>
  <c r="T801"/>
  <c r="T800"/>
  <c r="R801"/>
  <c r="R800"/>
  <c r="P801"/>
  <c r="P800"/>
  <c r="BI798"/>
  <c r="BH798"/>
  <c r="BG798"/>
  <c r="BE798"/>
  <c r="T798"/>
  <c r="T797"/>
  <c r="T796"/>
  <c r="R798"/>
  <c r="R797"/>
  <c r="R796"/>
  <c r="P798"/>
  <c r="P797"/>
  <c r="P796"/>
  <c r="BI794"/>
  <c r="BH794"/>
  <c r="BG794"/>
  <c r="BE794"/>
  <c r="T794"/>
  <c r="R794"/>
  <c r="P794"/>
  <c r="BI792"/>
  <c r="BH792"/>
  <c r="BG792"/>
  <c r="BE792"/>
  <c r="T792"/>
  <c r="R792"/>
  <c r="P792"/>
  <c r="BI789"/>
  <c r="BH789"/>
  <c r="BG789"/>
  <c r="BE789"/>
  <c r="T789"/>
  <c r="R789"/>
  <c r="P789"/>
  <c r="BI787"/>
  <c r="BH787"/>
  <c r="BG787"/>
  <c r="BE787"/>
  <c r="T787"/>
  <c r="R787"/>
  <c r="P787"/>
  <c r="BI785"/>
  <c r="BH785"/>
  <c r="BG785"/>
  <c r="BE785"/>
  <c r="T785"/>
  <c r="R785"/>
  <c r="P785"/>
  <c r="BI783"/>
  <c r="BH783"/>
  <c r="BG783"/>
  <c r="BE783"/>
  <c r="T783"/>
  <c r="R783"/>
  <c r="P783"/>
  <c r="BI781"/>
  <c r="BH781"/>
  <c r="BG781"/>
  <c r="BE781"/>
  <c r="T781"/>
  <c r="R781"/>
  <c r="P781"/>
  <c r="BI779"/>
  <c r="BH779"/>
  <c r="BG779"/>
  <c r="BE779"/>
  <c r="T779"/>
  <c r="R779"/>
  <c r="P779"/>
  <c r="BI777"/>
  <c r="BH777"/>
  <c r="BG777"/>
  <c r="BE777"/>
  <c r="T777"/>
  <c r="R777"/>
  <c r="P777"/>
  <c r="BI758"/>
  <c r="BH758"/>
  <c r="BG758"/>
  <c r="BE758"/>
  <c r="T758"/>
  <c r="R758"/>
  <c r="P758"/>
  <c r="BI755"/>
  <c r="BH755"/>
  <c r="BG755"/>
  <c r="BE755"/>
  <c r="T755"/>
  <c r="R755"/>
  <c r="P755"/>
  <c r="BI753"/>
  <c r="BH753"/>
  <c r="BG753"/>
  <c r="BE753"/>
  <c r="T753"/>
  <c r="R753"/>
  <c r="P753"/>
  <c r="BI751"/>
  <c r="BH751"/>
  <c r="BG751"/>
  <c r="BE751"/>
  <c r="T751"/>
  <c r="R751"/>
  <c r="P751"/>
  <c r="BI749"/>
  <c r="BH749"/>
  <c r="BG749"/>
  <c r="BE749"/>
  <c r="T749"/>
  <c r="R749"/>
  <c r="P749"/>
  <c r="BI747"/>
  <c r="BH747"/>
  <c r="BG747"/>
  <c r="BE747"/>
  <c r="T747"/>
  <c r="R747"/>
  <c r="P747"/>
  <c r="BI745"/>
  <c r="BH745"/>
  <c r="BG745"/>
  <c r="BE745"/>
  <c r="T745"/>
  <c r="R745"/>
  <c r="P745"/>
  <c r="BI743"/>
  <c r="BH743"/>
  <c r="BG743"/>
  <c r="BE743"/>
  <c r="T743"/>
  <c r="R743"/>
  <c r="P743"/>
  <c r="BI741"/>
  <c r="BH741"/>
  <c r="BG741"/>
  <c r="BE741"/>
  <c r="T741"/>
  <c r="R741"/>
  <c r="P741"/>
  <c r="BI739"/>
  <c r="BH739"/>
  <c r="BG739"/>
  <c r="BE739"/>
  <c r="T739"/>
  <c r="R739"/>
  <c r="P739"/>
  <c r="BI737"/>
  <c r="BH737"/>
  <c r="BG737"/>
  <c r="BE737"/>
  <c r="T737"/>
  <c r="R737"/>
  <c r="P737"/>
  <c r="BI734"/>
  <c r="BH734"/>
  <c r="BG734"/>
  <c r="BE734"/>
  <c r="T734"/>
  <c r="R734"/>
  <c r="P734"/>
  <c r="BI732"/>
  <c r="BH732"/>
  <c r="BG732"/>
  <c r="BE732"/>
  <c r="T732"/>
  <c r="R732"/>
  <c r="P732"/>
  <c r="BI729"/>
  <c r="BH729"/>
  <c r="BG729"/>
  <c r="BE729"/>
  <c r="T729"/>
  <c r="R729"/>
  <c r="P729"/>
  <c r="BI727"/>
  <c r="BH727"/>
  <c r="BG727"/>
  <c r="BE727"/>
  <c r="T727"/>
  <c r="R727"/>
  <c r="P727"/>
  <c r="BI725"/>
  <c r="BH725"/>
  <c r="BG725"/>
  <c r="BE725"/>
  <c r="T725"/>
  <c r="R725"/>
  <c r="P725"/>
  <c r="BI723"/>
  <c r="BH723"/>
  <c r="BG723"/>
  <c r="BE723"/>
  <c r="T723"/>
  <c r="R723"/>
  <c r="P723"/>
  <c r="BI721"/>
  <c r="BH721"/>
  <c r="BG721"/>
  <c r="BE721"/>
  <c r="T721"/>
  <c r="R721"/>
  <c r="P721"/>
  <c r="BI719"/>
  <c r="BH719"/>
  <c r="BG719"/>
  <c r="BE719"/>
  <c r="T719"/>
  <c r="R719"/>
  <c r="P719"/>
  <c r="BI716"/>
  <c r="BH716"/>
  <c r="BG716"/>
  <c r="BE716"/>
  <c r="T716"/>
  <c r="R716"/>
  <c r="P716"/>
  <c r="BI715"/>
  <c r="BH715"/>
  <c r="BG715"/>
  <c r="BE715"/>
  <c r="T715"/>
  <c r="R715"/>
  <c r="P715"/>
  <c r="BI712"/>
  <c r="BH712"/>
  <c r="BG712"/>
  <c r="BE712"/>
  <c r="T712"/>
  <c r="R712"/>
  <c r="P712"/>
  <c r="BI709"/>
  <c r="BH709"/>
  <c r="BG709"/>
  <c r="BE709"/>
  <c r="T709"/>
  <c r="R709"/>
  <c r="P709"/>
  <c r="BI706"/>
  <c r="BH706"/>
  <c r="BG706"/>
  <c r="BE706"/>
  <c r="T706"/>
  <c r="R706"/>
  <c r="P706"/>
  <c r="BI703"/>
  <c r="BH703"/>
  <c r="BG703"/>
  <c r="BE703"/>
  <c r="T703"/>
  <c r="R703"/>
  <c r="P703"/>
  <c r="BI701"/>
  <c r="BH701"/>
  <c r="BG701"/>
  <c r="BE701"/>
  <c r="T701"/>
  <c r="R701"/>
  <c r="P701"/>
  <c r="BI699"/>
  <c r="BH699"/>
  <c r="BG699"/>
  <c r="BE699"/>
  <c r="T699"/>
  <c r="R699"/>
  <c r="P699"/>
  <c r="BI696"/>
  <c r="BH696"/>
  <c r="BG696"/>
  <c r="BE696"/>
  <c r="T696"/>
  <c r="R696"/>
  <c r="P696"/>
  <c r="BI694"/>
  <c r="BH694"/>
  <c r="BG694"/>
  <c r="BE694"/>
  <c r="T694"/>
  <c r="R694"/>
  <c r="P694"/>
  <c r="BI685"/>
  <c r="BH685"/>
  <c r="BG685"/>
  <c r="BE685"/>
  <c r="T685"/>
  <c r="R685"/>
  <c r="P685"/>
  <c r="BI676"/>
  <c r="BH676"/>
  <c r="BG676"/>
  <c r="BE676"/>
  <c r="T676"/>
  <c r="R676"/>
  <c r="P676"/>
  <c r="BI673"/>
  <c r="BH673"/>
  <c r="BG673"/>
  <c r="BE673"/>
  <c r="T673"/>
  <c r="R673"/>
  <c r="P673"/>
  <c r="BI668"/>
  <c r="BH668"/>
  <c r="BG668"/>
  <c r="BE668"/>
  <c r="T668"/>
  <c r="R668"/>
  <c r="P668"/>
  <c r="BI665"/>
  <c r="BH665"/>
  <c r="BG665"/>
  <c r="BE665"/>
  <c r="T665"/>
  <c r="R665"/>
  <c r="P665"/>
  <c r="BI659"/>
  <c r="BH659"/>
  <c r="BG659"/>
  <c r="BE659"/>
  <c r="T659"/>
  <c r="R659"/>
  <c r="P659"/>
  <c r="BI650"/>
  <c r="BH650"/>
  <c r="BG650"/>
  <c r="BE650"/>
  <c r="T650"/>
  <c r="R650"/>
  <c r="P650"/>
  <c r="BI648"/>
  <c r="BH648"/>
  <c r="BG648"/>
  <c r="BE648"/>
  <c r="T648"/>
  <c r="R648"/>
  <c r="P648"/>
  <c r="BI646"/>
  <c r="BH646"/>
  <c r="BG646"/>
  <c r="BE646"/>
  <c r="T646"/>
  <c r="R646"/>
  <c r="P646"/>
  <c r="BI637"/>
  <c r="BH637"/>
  <c r="BG637"/>
  <c r="BE637"/>
  <c r="T637"/>
  <c r="R637"/>
  <c r="P637"/>
  <c r="BI628"/>
  <c r="BH628"/>
  <c r="BG628"/>
  <c r="BE628"/>
  <c r="T628"/>
  <c r="R628"/>
  <c r="P628"/>
  <c r="BI626"/>
  <c r="BH626"/>
  <c r="BG626"/>
  <c r="BE626"/>
  <c r="T626"/>
  <c r="R626"/>
  <c r="P626"/>
  <c r="BI617"/>
  <c r="BH617"/>
  <c r="BG617"/>
  <c r="BE617"/>
  <c r="T617"/>
  <c r="R617"/>
  <c r="P617"/>
  <c r="BI614"/>
  <c r="BH614"/>
  <c r="BG614"/>
  <c r="BE614"/>
  <c r="T614"/>
  <c r="R614"/>
  <c r="P614"/>
  <c r="BI612"/>
  <c r="BH612"/>
  <c r="BG612"/>
  <c r="BE612"/>
  <c r="T612"/>
  <c r="R612"/>
  <c r="P612"/>
  <c r="BI610"/>
  <c r="BH610"/>
  <c r="BG610"/>
  <c r="BE610"/>
  <c r="T610"/>
  <c r="R610"/>
  <c r="P610"/>
  <c r="BI608"/>
  <c r="BH608"/>
  <c r="BG608"/>
  <c r="BE608"/>
  <c r="T608"/>
  <c r="R608"/>
  <c r="P608"/>
  <c r="BI605"/>
  <c r="BH605"/>
  <c r="BG605"/>
  <c r="BE605"/>
  <c r="T605"/>
  <c r="R605"/>
  <c r="P605"/>
  <c r="BI598"/>
  <c r="BH598"/>
  <c r="BG598"/>
  <c r="BE598"/>
  <c r="T598"/>
  <c r="R598"/>
  <c r="P598"/>
  <c r="BI596"/>
  <c r="BH596"/>
  <c r="BG596"/>
  <c r="BE596"/>
  <c r="T596"/>
  <c r="R596"/>
  <c r="P596"/>
  <c r="BI592"/>
  <c r="BH592"/>
  <c r="BG592"/>
  <c r="BE592"/>
  <c r="T592"/>
  <c r="R592"/>
  <c r="P592"/>
  <c r="BI589"/>
  <c r="BH589"/>
  <c r="BG589"/>
  <c r="BE589"/>
  <c r="T589"/>
  <c r="R589"/>
  <c r="P589"/>
  <c r="BI586"/>
  <c r="BH586"/>
  <c r="BG586"/>
  <c r="BE586"/>
  <c r="T586"/>
  <c r="R586"/>
  <c r="P586"/>
  <c r="BI584"/>
  <c r="BH584"/>
  <c r="BG584"/>
  <c r="BE584"/>
  <c r="T584"/>
  <c r="R584"/>
  <c r="P584"/>
  <c r="BI582"/>
  <c r="BH582"/>
  <c r="BG582"/>
  <c r="BE582"/>
  <c r="T582"/>
  <c r="R582"/>
  <c r="P582"/>
  <c r="BI579"/>
  <c r="BH579"/>
  <c r="BG579"/>
  <c r="BE579"/>
  <c r="T579"/>
  <c r="R579"/>
  <c r="P579"/>
  <c r="BI577"/>
  <c r="BH577"/>
  <c r="BG577"/>
  <c r="BE577"/>
  <c r="T577"/>
  <c r="R577"/>
  <c r="P577"/>
  <c r="BI566"/>
  <c r="BH566"/>
  <c r="BG566"/>
  <c r="BE566"/>
  <c r="T566"/>
  <c r="R566"/>
  <c r="P566"/>
  <c r="BI561"/>
  <c r="BH561"/>
  <c r="BG561"/>
  <c r="BE561"/>
  <c r="T561"/>
  <c r="R561"/>
  <c r="P561"/>
  <c r="BI559"/>
  <c r="BH559"/>
  <c r="BG559"/>
  <c r="BE559"/>
  <c r="T559"/>
  <c r="R559"/>
  <c r="P559"/>
  <c r="BI552"/>
  <c r="BH552"/>
  <c r="BG552"/>
  <c r="BE552"/>
  <c r="T552"/>
  <c r="R552"/>
  <c r="P552"/>
  <c r="BI549"/>
  <c r="BH549"/>
  <c r="BG549"/>
  <c r="BE549"/>
  <c r="T549"/>
  <c r="R549"/>
  <c r="P549"/>
  <c r="BI547"/>
  <c r="BH547"/>
  <c r="BG547"/>
  <c r="BE547"/>
  <c r="T547"/>
  <c r="R547"/>
  <c r="P547"/>
  <c r="BI546"/>
  <c r="BH546"/>
  <c r="BG546"/>
  <c r="BE546"/>
  <c r="T546"/>
  <c r="R546"/>
  <c r="P546"/>
  <c r="BI544"/>
  <c r="BH544"/>
  <c r="BG544"/>
  <c r="BE544"/>
  <c r="T544"/>
  <c r="R544"/>
  <c r="P544"/>
  <c r="BI542"/>
  <c r="BH542"/>
  <c r="BG542"/>
  <c r="BE542"/>
  <c r="T542"/>
  <c r="R542"/>
  <c r="P542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5"/>
  <c r="BH535"/>
  <c r="BG535"/>
  <c r="BE535"/>
  <c r="T535"/>
  <c r="R535"/>
  <c r="P535"/>
  <c r="BI533"/>
  <c r="BH533"/>
  <c r="BG533"/>
  <c r="BE533"/>
  <c r="T533"/>
  <c r="R533"/>
  <c r="P533"/>
  <c r="BI531"/>
  <c r="BH531"/>
  <c r="BG531"/>
  <c r="BE531"/>
  <c r="T531"/>
  <c r="R531"/>
  <c r="P531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6"/>
  <c r="BH526"/>
  <c r="BG526"/>
  <c r="BE526"/>
  <c r="T526"/>
  <c r="R526"/>
  <c r="P526"/>
  <c r="BI525"/>
  <c r="BH525"/>
  <c r="BG525"/>
  <c r="BE525"/>
  <c r="T525"/>
  <c r="R525"/>
  <c r="P525"/>
  <c r="BI523"/>
  <c r="BH523"/>
  <c r="BG523"/>
  <c r="BE523"/>
  <c r="T523"/>
  <c r="R523"/>
  <c r="P523"/>
  <c r="BI522"/>
  <c r="BH522"/>
  <c r="BG522"/>
  <c r="BE522"/>
  <c r="T522"/>
  <c r="R522"/>
  <c r="P522"/>
  <c r="BI520"/>
  <c r="BH520"/>
  <c r="BG520"/>
  <c r="BE520"/>
  <c r="T520"/>
  <c r="R520"/>
  <c r="P520"/>
  <c r="BI518"/>
  <c r="BH518"/>
  <c r="BG518"/>
  <c r="BE518"/>
  <c r="T518"/>
  <c r="R518"/>
  <c r="P518"/>
  <c r="BI516"/>
  <c r="BH516"/>
  <c r="BG516"/>
  <c r="BE516"/>
  <c r="T516"/>
  <c r="R516"/>
  <c r="P516"/>
  <c r="BI514"/>
  <c r="BH514"/>
  <c r="BG514"/>
  <c r="BE514"/>
  <c r="T514"/>
  <c r="R514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8"/>
  <c r="BH508"/>
  <c r="BG508"/>
  <c r="BE508"/>
  <c r="T508"/>
  <c r="R508"/>
  <c r="P508"/>
  <c r="BI506"/>
  <c r="BH506"/>
  <c r="BG506"/>
  <c r="BE506"/>
  <c r="T506"/>
  <c r="R506"/>
  <c r="P506"/>
  <c r="BI503"/>
  <c r="BH503"/>
  <c r="BG503"/>
  <c r="BE503"/>
  <c r="T503"/>
  <c r="R503"/>
  <c r="P503"/>
  <c r="BI501"/>
  <c r="BH501"/>
  <c r="BG501"/>
  <c r="BE501"/>
  <c r="T501"/>
  <c r="R501"/>
  <c r="P501"/>
  <c r="BI499"/>
  <c r="BH499"/>
  <c r="BG499"/>
  <c r="BE499"/>
  <c r="T499"/>
  <c r="R499"/>
  <c r="P499"/>
  <c r="BI497"/>
  <c r="BH497"/>
  <c r="BG497"/>
  <c r="BE497"/>
  <c r="T497"/>
  <c r="R497"/>
  <c r="P497"/>
  <c r="BI494"/>
  <c r="BH494"/>
  <c r="BG494"/>
  <c r="BE494"/>
  <c r="T494"/>
  <c r="R494"/>
  <c r="P494"/>
  <c r="BI493"/>
  <c r="BH493"/>
  <c r="BG493"/>
  <c r="BE493"/>
  <c r="T493"/>
  <c r="R493"/>
  <c r="P493"/>
  <c r="BI491"/>
  <c r="BH491"/>
  <c r="BG491"/>
  <c r="BE491"/>
  <c r="T491"/>
  <c r="R491"/>
  <c r="P491"/>
  <c r="BI484"/>
  <c r="BH484"/>
  <c r="BG484"/>
  <c r="BE484"/>
  <c r="T484"/>
  <c r="R484"/>
  <c r="P484"/>
  <c r="BI481"/>
  <c r="BH481"/>
  <c r="BG481"/>
  <c r="BE481"/>
  <c r="T481"/>
  <c r="R481"/>
  <c r="P481"/>
  <c r="BI480"/>
  <c r="BH480"/>
  <c r="BG480"/>
  <c r="BE480"/>
  <c r="T480"/>
  <c r="R480"/>
  <c r="P480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3"/>
  <c r="BH473"/>
  <c r="BG473"/>
  <c r="BE473"/>
  <c r="T473"/>
  <c r="R473"/>
  <c r="P473"/>
  <c r="BI471"/>
  <c r="BH471"/>
  <c r="BG471"/>
  <c r="BE471"/>
  <c r="T471"/>
  <c r="R471"/>
  <c r="P471"/>
  <c r="BI469"/>
  <c r="BH469"/>
  <c r="BG469"/>
  <c r="BE469"/>
  <c r="T469"/>
  <c r="R469"/>
  <c r="P469"/>
  <c r="BI468"/>
  <c r="BH468"/>
  <c r="BG468"/>
  <c r="BE468"/>
  <c r="T468"/>
  <c r="R468"/>
  <c r="P468"/>
  <c r="BI466"/>
  <c r="BH466"/>
  <c r="BG466"/>
  <c r="BE466"/>
  <c r="T466"/>
  <c r="R466"/>
  <c r="P466"/>
  <c r="BI463"/>
  <c r="BH463"/>
  <c r="BG463"/>
  <c r="BE463"/>
  <c r="T463"/>
  <c r="R463"/>
  <c r="P463"/>
  <c r="BI459"/>
  <c r="BH459"/>
  <c r="BG459"/>
  <c r="BE459"/>
  <c r="T459"/>
  <c r="R459"/>
  <c r="P459"/>
  <c r="BI456"/>
  <c r="BH456"/>
  <c r="BG456"/>
  <c r="BE456"/>
  <c r="T456"/>
  <c r="R456"/>
  <c r="P456"/>
  <c r="BI454"/>
  <c r="BH454"/>
  <c r="BG454"/>
  <c r="BE454"/>
  <c r="T454"/>
  <c r="R454"/>
  <c r="P454"/>
  <c r="BI453"/>
  <c r="BH453"/>
  <c r="BG453"/>
  <c r="BE453"/>
  <c r="T453"/>
  <c r="R453"/>
  <c r="P453"/>
  <c r="BI450"/>
  <c r="BH450"/>
  <c r="BG450"/>
  <c r="BE450"/>
  <c r="T450"/>
  <c r="R450"/>
  <c r="P450"/>
  <c r="BI449"/>
  <c r="BH449"/>
  <c r="BG449"/>
  <c r="BE449"/>
  <c r="T449"/>
  <c r="R449"/>
  <c r="P449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3"/>
  <c r="BH443"/>
  <c r="BG443"/>
  <c r="BE443"/>
  <c r="T443"/>
  <c r="R443"/>
  <c r="P443"/>
  <c r="BI441"/>
  <c r="BH441"/>
  <c r="BG441"/>
  <c r="BE441"/>
  <c r="T441"/>
  <c r="R441"/>
  <c r="P441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27"/>
  <c r="BH427"/>
  <c r="BG427"/>
  <c r="BE427"/>
  <c r="T427"/>
  <c r="R427"/>
  <c r="P427"/>
  <c r="BI422"/>
  <c r="BH422"/>
  <c r="BG422"/>
  <c r="BE422"/>
  <c r="T422"/>
  <c r="R422"/>
  <c r="P422"/>
  <c r="BI418"/>
  <c r="BH418"/>
  <c r="BG418"/>
  <c r="BE418"/>
  <c r="T418"/>
  <c r="R418"/>
  <c r="P418"/>
  <c r="BI413"/>
  <c r="BH413"/>
  <c r="BG413"/>
  <c r="BE413"/>
  <c r="T413"/>
  <c r="R413"/>
  <c r="P413"/>
  <c r="BI412"/>
  <c r="BH412"/>
  <c r="BG412"/>
  <c r="BE412"/>
  <c r="T412"/>
  <c r="R412"/>
  <c r="P412"/>
  <c r="BI410"/>
  <c r="BH410"/>
  <c r="BG410"/>
  <c r="BE410"/>
  <c r="T410"/>
  <c r="R410"/>
  <c r="P410"/>
  <c r="BI407"/>
  <c r="BH407"/>
  <c r="BG407"/>
  <c r="BE407"/>
  <c r="T407"/>
  <c r="R407"/>
  <c r="P407"/>
  <c r="BI405"/>
  <c r="BH405"/>
  <c r="BG405"/>
  <c r="BE405"/>
  <c r="T405"/>
  <c r="R405"/>
  <c r="P405"/>
  <c r="BI403"/>
  <c r="BH403"/>
  <c r="BG403"/>
  <c r="BE403"/>
  <c r="T403"/>
  <c r="R403"/>
  <c r="P403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4"/>
  <c r="BH394"/>
  <c r="BG394"/>
  <c r="BE394"/>
  <c r="T394"/>
  <c r="R394"/>
  <c r="P394"/>
  <c r="BI392"/>
  <c r="BH392"/>
  <c r="BG392"/>
  <c r="BE392"/>
  <c r="T392"/>
  <c r="R392"/>
  <c r="P392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4"/>
  <c r="BH384"/>
  <c r="BG384"/>
  <c r="BE384"/>
  <c r="T384"/>
  <c r="R384"/>
  <c r="P384"/>
  <c r="BI383"/>
  <c r="BH383"/>
  <c r="BG383"/>
  <c r="BE383"/>
  <c r="T383"/>
  <c r="R383"/>
  <c r="P383"/>
  <c r="BI381"/>
  <c r="BH381"/>
  <c r="BG381"/>
  <c r="BE381"/>
  <c r="T381"/>
  <c r="R381"/>
  <c r="P381"/>
  <c r="BI380"/>
  <c r="BH380"/>
  <c r="BG380"/>
  <c r="BE380"/>
  <c r="T380"/>
  <c r="R380"/>
  <c r="P380"/>
  <c r="BI378"/>
  <c r="BH378"/>
  <c r="BG378"/>
  <c r="BE378"/>
  <c r="T378"/>
  <c r="R378"/>
  <c r="P378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70"/>
  <c r="BH370"/>
  <c r="BG370"/>
  <c r="BE370"/>
  <c r="T370"/>
  <c r="R370"/>
  <c r="P370"/>
  <c r="BI368"/>
  <c r="BH368"/>
  <c r="BG368"/>
  <c r="BE368"/>
  <c r="T368"/>
  <c r="R368"/>
  <c r="P368"/>
  <c r="BI367"/>
  <c r="BH367"/>
  <c r="BG367"/>
  <c r="BE367"/>
  <c r="T367"/>
  <c r="R367"/>
  <c r="P367"/>
  <c r="BI365"/>
  <c r="BH365"/>
  <c r="BG365"/>
  <c r="BE365"/>
  <c r="T365"/>
  <c r="R365"/>
  <c r="P365"/>
  <c r="BI363"/>
  <c r="BH363"/>
  <c r="BG363"/>
  <c r="BE363"/>
  <c r="T363"/>
  <c r="R363"/>
  <c r="P363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39"/>
  <c r="BH339"/>
  <c r="BG339"/>
  <c r="BE339"/>
  <c r="T339"/>
  <c r="R339"/>
  <c r="P339"/>
  <c r="BI335"/>
  <c r="BH335"/>
  <c r="BG335"/>
  <c r="BE335"/>
  <c r="T335"/>
  <c r="R335"/>
  <c r="P335"/>
  <c r="BI333"/>
  <c r="BH333"/>
  <c r="BG333"/>
  <c r="BE333"/>
  <c r="T333"/>
  <c r="R333"/>
  <c r="P333"/>
  <c r="BI330"/>
  <c r="BH330"/>
  <c r="BG330"/>
  <c r="BE330"/>
  <c r="T330"/>
  <c r="R330"/>
  <c r="P330"/>
  <c r="BI327"/>
  <c r="BH327"/>
  <c r="BG327"/>
  <c r="BE327"/>
  <c r="T327"/>
  <c r="R327"/>
  <c r="P327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6"/>
  <c r="BH316"/>
  <c r="BG316"/>
  <c r="BE316"/>
  <c r="T316"/>
  <c r="R316"/>
  <c r="P316"/>
  <c r="BI311"/>
  <c r="BH311"/>
  <c r="BG311"/>
  <c r="BE311"/>
  <c r="T311"/>
  <c r="R311"/>
  <c r="P311"/>
  <c r="BI307"/>
  <c r="BH307"/>
  <c r="BG307"/>
  <c r="BE307"/>
  <c r="T307"/>
  <c r="R307"/>
  <c r="P307"/>
  <c r="BI302"/>
  <c r="BH302"/>
  <c r="BG302"/>
  <c r="BE302"/>
  <c r="T302"/>
  <c r="R302"/>
  <c r="P302"/>
  <c r="BI301"/>
  <c r="BH301"/>
  <c r="BG301"/>
  <c r="BE301"/>
  <c r="T301"/>
  <c r="R301"/>
  <c r="P301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2"/>
  <c r="BH282"/>
  <c r="BG282"/>
  <c r="BE282"/>
  <c r="T282"/>
  <c r="R282"/>
  <c r="P282"/>
  <c r="BI280"/>
  <c r="BH280"/>
  <c r="BG280"/>
  <c r="BE280"/>
  <c r="T280"/>
  <c r="R280"/>
  <c r="P280"/>
  <c r="BI275"/>
  <c r="BH275"/>
  <c r="BG275"/>
  <c r="BE275"/>
  <c r="T275"/>
  <c r="R275"/>
  <c r="P275"/>
  <c r="BI268"/>
  <c r="BH268"/>
  <c r="BG268"/>
  <c r="BE268"/>
  <c r="T268"/>
  <c r="R268"/>
  <c r="P268"/>
  <c r="BI261"/>
  <c r="BH261"/>
  <c r="BG261"/>
  <c r="BE261"/>
  <c r="T261"/>
  <c r="R261"/>
  <c r="P261"/>
  <c r="BI257"/>
  <c r="BH257"/>
  <c r="BG257"/>
  <c r="BE257"/>
  <c r="T257"/>
  <c r="T256"/>
  <c r="R257"/>
  <c r="R256"/>
  <c r="P257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23"/>
  <c r="BH223"/>
  <c r="BG223"/>
  <c r="BE223"/>
  <c r="T223"/>
  <c r="R223"/>
  <c r="P223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3"/>
  <c r="BH203"/>
  <c r="BG203"/>
  <c r="BE203"/>
  <c r="T203"/>
  <c r="R203"/>
  <c r="P203"/>
  <c r="BI201"/>
  <c r="BH201"/>
  <c r="BG201"/>
  <c r="BE201"/>
  <c r="T201"/>
  <c r="R201"/>
  <c r="P201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1"/>
  <c r="BH181"/>
  <c r="BG181"/>
  <c r="BE181"/>
  <c r="T181"/>
  <c r="R181"/>
  <c r="P181"/>
  <c r="BI164"/>
  <c r="BH164"/>
  <c r="BG164"/>
  <c r="BE164"/>
  <c r="T164"/>
  <c r="R164"/>
  <c r="P164"/>
  <c r="BI153"/>
  <c r="BH153"/>
  <c r="BG153"/>
  <c r="BE153"/>
  <c r="T153"/>
  <c r="R153"/>
  <c r="P153"/>
  <c r="BI151"/>
  <c r="BH151"/>
  <c r="BG151"/>
  <c r="BE151"/>
  <c r="T151"/>
  <c r="R151"/>
  <c r="P151"/>
  <c r="BI142"/>
  <c r="BH142"/>
  <c r="BG142"/>
  <c r="BE142"/>
  <c r="T142"/>
  <c r="R142"/>
  <c r="P142"/>
  <c r="BI140"/>
  <c r="BH140"/>
  <c r="BG140"/>
  <c r="BE140"/>
  <c r="T140"/>
  <c r="R140"/>
  <c r="P140"/>
  <c r="BI136"/>
  <c r="BH136"/>
  <c r="BG136"/>
  <c r="BE136"/>
  <c r="T136"/>
  <c r="R136"/>
  <c r="P136"/>
  <c r="BI119"/>
  <c r="BH119"/>
  <c r="BG119"/>
  <c r="BE119"/>
  <c r="T119"/>
  <c r="R119"/>
  <c r="P119"/>
  <c r="BI102"/>
  <c r="BH102"/>
  <c r="BG102"/>
  <c r="BE102"/>
  <c r="T102"/>
  <c r="R102"/>
  <c r="P102"/>
  <c r="J96"/>
  <c r="F95"/>
  <c r="F93"/>
  <c r="E91"/>
  <c r="J51"/>
  <c r="F50"/>
  <c r="F48"/>
  <c r="E46"/>
  <c r="J19"/>
  <c r="E19"/>
  <c r="J95"/>
  <c r="J18"/>
  <c r="J16"/>
  <c r="E16"/>
  <c r="F96"/>
  <c r="J15"/>
  <c r="J10"/>
  <c r="J93"/>
  <c i="1" r="L50"/>
  <c r="AM50"/>
  <c r="AM49"/>
  <c r="L49"/>
  <c r="AM47"/>
  <c r="L47"/>
  <c r="L45"/>
  <c r="L44"/>
  <c i="2" r="J801"/>
  <c r="BK716"/>
  <c r="J605"/>
  <c r="J547"/>
  <c r="BK518"/>
  <c r="BK491"/>
  <c r="BK441"/>
  <c r="J383"/>
  <c r="BK327"/>
  <c r="J261"/>
  <c r="J184"/>
  <c r="J783"/>
  <c r="J721"/>
  <c r="BK626"/>
  <c r="J559"/>
  <c r="J494"/>
  <c r="J454"/>
  <c r="J422"/>
  <c r="J375"/>
  <c r="J352"/>
  <c r="J287"/>
  <c r="BK781"/>
  <c r="J734"/>
  <c r="J648"/>
  <c r="BK480"/>
  <c r="J443"/>
  <c r="BK394"/>
  <c r="BK365"/>
  <c r="J254"/>
  <c r="J140"/>
  <c r="J787"/>
  <c r="J753"/>
  <c r="BK709"/>
  <c r="J650"/>
  <c r="J589"/>
  <c r="BK535"/>
  <c r="J512"/>
  <c r="J468"/>
  <c r="J436"/>
  <c r="J380"/>
  <c r="BK311"/>
  <c r="BK261"/>
  <c r="BK136"/>
  <c r="BK719"/>
  <c r="BK637"/>
  <c r="BK566"/>
  <c r="J506"/>
  <c r="J480"/>
  <c r="J387"/>
  <c r="J339"/>
  <c r="BK282"/>
  <c r="J164"/>
  <c r="BK739"/>
  <c r="BK703"/>
  <c r="J577"/>
  <c r="J503"/>
  <c r="BK453"/>
  <c r="BK403"/>
  <c r="BK354"/>
  <c r="BK335"/>
  <c r="BK301"/>
  <c r="BK250"/>
  <c r="J792"/>
  <c r="BK743"/>
  <c r="BK696"/>
  <c r="BK544"/>
  <c r="J522"/>
  <c r="J459"/>
  <c r="BK431"/>
  <c r="J371"/>
  <c r="J298"/>
  <c r="BK254"/>
  <c r="BK181"/>
  <c r="BK787"/>
  <c r="J723"/>
  <c r="BK685"/>
  <c r="BK582"/>
  <c r="BK542"/>
  <c r="BK477"/>
  <c r="J427"/>
  <c r="J381"/>
  <c r="J358"/>
  <c r="BK296"/>
  <c r="BK208"/>
  <c r="BK777"/>
  <c r="BK741"/>
  <c r="J703"/>
  <c r="J596"/>
  <c r="J513"/>
  <c r="BK447"/>
  <c r="J403"/>
  <c r="BK380"/>
  <c r="J333"/>
  <c r="BK285"/>
  <c r="BK119"/>
  <c r="J777"/>
  <c r="J739"/>
  <c r="J668"/>
  <c r="J614"/>
  <c r="J582"/>
  <c r="J536"/>
  <c r="BK520"/>
  <c r="J501"/>
  <c r="J446"/>
  <c r="J413"/>
  <c r="BK371"/>
  <c r="BK324"/>
  <c r="J282"/>
  <c r="BK212"/>
  <c r="BK140"/>
  <c r="J729"/>
  <c r="BK617"/>
  <c r="BK511"/>
  <c r="BK469"/>
  <c r="J410"/>
  <c r="J384"/>
  <c r="BK330"/>
  <c r="BK779"/>
  <c r="J715"/>
  <c r="J628"/>
  <c r="BK546"/>
  <c r="BK525"/>
  <c r="J491"/>
  <c r="BK437"/>
  <c r="J368"/>
  <c r="J356"/>
  <c r="BK322"/>
  <c r="J275"/>
  <c r="J214"/>
  <c r="J136"/>
  <c r="J798"/>
  <c r="J701"/>
  <c r="BK628"/>
  <c r="J561"/>
  <c r="J528"/>
  <c r="BK506"/>
  <c r="J471"/>
  <c r="J433"/>
  <c r="BK363"/>
  <c r="BK339"/>
  <c r="J293"/>
  <c r="J250"/>
  <c r="J142"/>
  <c r="J727"/>
  <c r="BK701"/>
  <c r="BK612"/>
  <c r="J531"/>
  <c r="BK471"/>
  <c r="J441"/>
  <c r="BK378"/>
  <c r="J354"/>
  <c r="BK257"/>
  <c r="BK747"/>
  <c r="BK732"/>
  <c r="J592"/>
  <c r="BK512"/>
  <c r="J444"/>
  <c r="BK407"/>
  <c r="BK386"/>
  <c r="BK358"/>
  <c r="J212"/>
  <c r="J153"/>
  <c r="BK789"/>
  <c r="J751"/>
  <c r="J712"/>
  <c r="BK648"/>
  <c r="BK552"/>
  <c r="BK523"/>
  <c r="BK508"/>
  <c r="J463"/>
  <c r="BK422"/>
  <c r="J392"/>
  <c r="J365"/>
  <c r="BK307"/>
  <c r="BK201"/>
  <c r="BK745"/>
  <c r="J626"/>
  <c r="BK584"/>
  <c r="J542"/>
  <c r="J499"/>
  <c r="BK454"/>
  <c r="BK401"/>
  <c r="J362"/>
  <c r="J311"/>
  <c r="J102"/>
  <c r="J685"/>
  <c r="J610"/>
  <c r="BK526"/>
  <c r="BK494"/>
  <c r="BK440"/>
  <c r="J418"/>
  <c r="BK377"/>
  <c r="BK362"/>
  <c r="BK342"/>
  <c r="J289"/>
  <c r="BK243"/>
  <c i="1" r="AS54"/>
  <c i="2" r="BK753"/>
  <c r="BK608"/>
  <c r="BK559"/>
  <c r="J525"/>
  <c r="BK501"/>
  <c r="J450"/>
  <c r="J401"/>
  <c r="BK352"/>
  <c r="BK316"/>
  <c r="J210"/>
  <c r="J151"/>
  <c r="J755"/>
  <c r="J696"/>
  <c r="J566"/>
  <c r="BK503"/>
  <c r="J456"/>
  <c r="J394"/>
  <c r="J350"/>
  <c r="BK245"/>
  <c r="BK729"/>
  <c r="BK668"/>
  <c r="J529"/>
  <c r="J493"/>
  <c r="BK456"/>
  <c r="BK418"/>
  <c r="J373"/>
  <c r="J302"/>
  <c r="J252"/>
  <c r="BK184"/>
  <c r="J781"/>
  <c r="BK727"/>
  <c r="J665"/>
  <c r="J612"/>
  <c r="J549"/>
  <c r="BK530"/>
  <c r="J514"/>
  <c r="J478"/>
  <c r="BK450"/>
  <c r="BK405"/>
  <c r="BK375"/>
  <c r="J327"/>
  <c r="BK293"/>
  <c r="J188"/>
  <c r="J779"/>
  <c r="J709"/>
  <c r="BK605"/>
  <c r="J546"/>
  <c r="J497"/>
  <c r="J399"/>
  <c r="BK368"/>
  <c r="J295"/>
  <c r="BK188"/>
  <c r="J747"/>
  <c r="BK673"/>
  <c r="BK592"/>
  <c r="J538"/>
  <c r="BK468"/>
  <c r="BK427"/>
  <c r="J389"/>
  <c r="J324"/>
  <c r="J296"/>
  <c r="J245"/>
  <c r="J789"/>
  <c r="BK665"/>
  <c r="BK531"/>
  <c r="J516"/>
  <c r="BK438"/>
  <c r="BK381"/>
  <c r="BK344"/>
  <c r="BK295"/>
  <c r="J243"/>
  <c r="J119"/>
  <c r="BK749"/>
  <c r="J706"/>
  <c r="BK596"/>
  <c r="J530"/>
  <c r="J469"/>
  <c r="BK446"/>
  <c r="BK410"/>
  <c r="J370"/>
  <c r="J322"/>
  <c r="J181"/>
  <c r="J745"/>
  <c r="BK706"/>
  <c r="BK646"/>
  <c r="BK528"/>
  <c r="J473"/>
  <c r="BK388"/>
  <c r="J330"/>
  <c r="J208"/>
  <c r="BK798"/>
  <c r="J737"/>
  <c r="J676"/>
  <c r="BK586"/>
  <c r="BK547"/>
  <c r="BK533"/>
  <c r="BK516"/>
  <c r="J466"/>
  <c r="BK444"/>
  <c r="BK384"/>
  <c r="J342"/>
  <c r="J301"/>
  <c r="BK203"/>
  <c r="BK785"/>
  <c r="BK725"/>
  <c r="J608"/>
  <c r="J579"/>
  <c r="J535"/>
  <c r="BK484"/>
  <c r="BK412"/>
  <c r="BK373"/>
  <c r="J335"/>
  <c r="BK275"/>
  <c r="J749"/>
  <c r="J699"/>
  <c r="BK614"/>
  <c r="J544"/>
  <c r="J510"/>
  <c r="J484"/>
  <c r="BK433"/>
  <c r="J386"/>
  <c r="J346"/>
  <c r="BK252"/>
  <c r="BK186"/>
  <c r="J794"/>
  <c r="BK751"/>
  <c r="BK699"/>
  <c r="J598"/>
  <c r="BK529"/>
  <c r="BK510"/>
  <c r="BK476"/>
  <c r="J437"/>
  <c r="BK389"/>
  <c r="BK356"/>
  <c r="BK320"/>
  <c r="BK280"/>
  <c r="J201"/>
  <c r="BK792"/>
  <c r="J732"/>
  <c r="BK715"/>
  <c r="BK650"/>
  <c r="BK577"/>
  <c r="BK513"/>
  <c r="J453"/>
  <c r="BK413"/>
  <c r="BK383"/>
  <c r="J348"/>
  <c r="BK214"/>
  <c r="BK164"/>
  <c r="J743"/>
  <c r="J725"/>
  <c r="BK610"/>
  <c r="BK514"/>
  <c r="J476"/>
  <c r="BK435"/>
  <c r="BK397"/>
  <c r="BK370"/>
  <c r="J316"/>
  <c r="J257"/>
  <c r="J186"/>
  <c r="BK794"/>
  <c r="BK783"/>
  <c r="J741"/>
  <c r="J694"/>
  <c r="J617"/>
  <c r="BK561"/>
  <c r="BK538"/>
  <c r="J526"/>
  <c r="J511"/>
  <c r="BK473"/>
  <c r="J440"/>
  <c r="J412"/>
  <c r="J377"/>
  <c r="BK360"/>
  <c r="J320"/>
  <c r="J280"/>
  <c r="BK151"/>
  <c r="BK755"/>
  <c r="J673"/>
  <c r="BK598"/>
  <c r="J552"/>
  <c r="J508"/>
  <c r="BK481"/>
  <c r="BK443"/>
  <c r="J397"/>
  <c r="BK346"/>
  <c r="BK333"/>
  <c r="J268"/>
  <c r="BK758"/>
  <c r="BK712"/>
  <c r="J646"/>
  <c r="BK549"/>
  <c r="BK536"/>
  <c r="BK499"/>
  <c r="J449"/>
  <c r="J407"/>
  <c r="BK367"/>
  <c r="J347"/>
  <c r="J307"/>
  <c r="J285"/>
  <c r="BK210"/>
  <c r="J523"/>
  <c r="J477"/>
  <c r="BK449"/>
  <c r="J405"/>
  <c r="BK348"/>
  <c r="BK268"/>
  <c r="J223"/>
  <c r="BK153"/>
  <c r="BK737"/>
  <c r="J719"/>
  <c r="J659"/>
  <c r="BK579"/>
  <c r="BK522"/>
  <c r="BK466"/>
  <c r="J438"/>
  <c r="BK399"/>
  <c r="J367"/>
  <c r="BK347"/>
  <c r="J758"/>
  <c r="J716"/>
  <c r="BK676"/>
  <c r="BK540"/>
  <c r="BK497"/>
  <c r="BK463"/>
  <c r="J431"/>
  <c r="BK387"/>
  <c r="J360"/>
  <c r="BK289"/>
  <c r="J203"/>
  <c r="BK801"/>
  <c r="J785"/>
  <c r="BK723"/>
  <c r="J637"/>
  <c r="J584"/>
  <c r="J540"/>
  <c r="J518"/>
  <c r="J481"/>
  <c r="BK459"/>
  <c r="J435"/>
  <c r="J378"/>
  <c r="J344"/>
  <c r="BK302"/>
  <c r="BK223"/>
  <c r="BK142"/>
  <c r="BK734"/>
  <c r="BK694"/>
  <c r="J586"/>
  <c r="J533"/>
  <c r="BK493"/>
  <c r="J447"/>
  <c r="J388"/>
  <c r="BK287"/>
  <c r="BK248"/>
  <c r="BK721"/>
  <c r="BK659"/>
  <c r="BK589"/>
  <c r="J520"/>
  <c r="BK478"/>
  <c r="BK436"/>
  <c r="BK392"/>
  <c r="J363"/>
  <c r="BK350"/>
  <c r="BK298"/>
  <c r="J248"/>
  <c r="BK102"/>
  <c l="1" r="T163"/>
  <c r="P284"/>
  <c r="BK300"/>
  <c r="J300"/>
  <c r="J64"/>
  <c r="BK396"/>
  <c r="J396"/>
  <c r="J67"/>
  <c r="P163"/>
  <c r="R284"/>
  <c r="T300"/>
  <c r="BK391"/>
  <c r="J391"/>
  <c r="J66"/>
  <c r="R391"/>
  <c r="P396"/>
  <c r="BK458"/>
  <c r="J458"/>
  <c r="J69"/>
  <c r="P475"/>
  <c r="BK483"/>
  <c r="J483"/>
  <c r="J71"/>
  <c r="R483"/>
  <c r="R551"/>
  <c r="R591"/>
  <c r="BK101"/>
  <c r="BK242"/>
  <c r="J242"/>
  <c r="J59"/>
  <c r="R260"/>
  <c r="T341"/>
  <c r="T391"/>
  <c r="R396"/>
  <c r="P458"/>
  <c r="P496"/>
  <c r="BK591"/>
  <c r="J591"/>
  <c r="J74"/>
  <c r="BK675"/>
  <c r="J675"/>
  <c r="J76"/>
  <c r="BK163"/>
  <c r="J163"/>
  <c r="J58"/>
  <c r="T284"/>
  <c r="R300"/>
  <c r="P409"/>
  <c r="T458"/>
  <c r="T475"/>
  <c r="T483"/>
  <c r="P551"/>
  <c r="R616"/>
  <c r="BK711"/>
  <c r="J711"/>
  <c r="J77"/>
  <c r="T101"/>
  <c r="T100"/>
  <c r="T242"/>
  <c r="BK260"/>
  <c r="BK341"/>
  <c r="J341"/>
  <c r="J65"/>
  <c r="BK409"/>
  <c r="J409"/>
  <c r="J68"/>
  <c r="R458"/>
  <c r="R475"/>
  <c r="P483"/>
  <c r="BK551"/>
  <c r="J551"/>
  <c r="J73"/>
  <c r="BK616"/>
  <c r="J616"/>
  <c r="J75"/>
  <c r="R675"/>
  <c r="T711"/>
  <c r="P101"/>
  <c r="P100"/>
  <c r="P242"/>
  <c r="T260"/>
  <c r="P300"/>
  <c r="P391"/>
  <c r="T396"/>
  <c r="T496"/>
  <c r="P616"/>
  <c r="T675"/>
  <c r="BK757"/>
  <c r="J757"/>
  <c r="J78"/>
  <c r="R757"/>
  <c r="R101"/>
  <c r="R242"/>
  <c r="BK284"/>
  <c r="J284"/>
  <c r="J63"/>
  <c r="R341"/>
  <c r="R409"/>
  <c r="BK496"/>
  <c r="J496"/>
  <c r="J72"/>
  <c r="T551"/>
  <c r="T591"/>
  <c r="P675"/>
  <c r="P711"/>
  <c r="T757"/>
  <c r="R163"/>
  <c r="P260"/>
  <c r="P341"/>
  <c r="T409"/>
  <c r="BK475"/>
  <c r="J475"/>
  <c r="J70"/>
  <c r="R496"/>
  <c r="P591"/>
  <c r="T616"/>
  <c r="R711"/>
  <c r="P757"/>
  <c r="BK800"/>
  <c r="J800"/>
  <c r="J81"/>
  <c r="BK256"/>
  <c r="J256"/>
  <c r="J60"/>
  <c r="BK797"/>
  <c r="BK796"/>
  <c r="J796"/>
  <c r="J79"/>
  <c r="BF301"/>
  <c r="J50"/>
  <c r="BF203"/>
  <c r="BF212"/>
  <c r="BF214"/>
  <c r="BF248"/>
  <c r="BF261"/>
  <c r="BF282"/>
  <c r="BF311"/>
  <c r="BF333"/>
  <c r="BF352"/>
  <c r="BF358"/>
  <c r="BF360"/>
  <c r="BF365"/>
  <c r="BF378"/>
  <c r="BF380"/>
  <c r="BF387"/>
  <c r="BF388"/>
  <c r="BF399"/>
  <c r="BF401"/>
  <c r="BF412"/>
  <c r="BF450"/>
  <c r="BF454"/>
  <c r="BF456"/>
  <c r="BF480"/>
  <c r="BF491"/>
  <c r="BF493"/>
  <c r="BF501"/>
  <c r="BF506"/>
  <c r="BF547"/>
  <c r="BF579"/>
  <c r="BF586"/>
  <c r="BF605"/>
  <c r="BF650"/>
  <c r="BF709"/>
  <c r="BF725"/>
  <c r="BF743"/>
  <c r="BF751"/>
  <c r="BF753"/>
  <c r="J48"/>
  <c r="BF136"/>
  <c r="BF142"/>
  <c r="BF151"/>
  <c r="BF153"/>
  <c r="BF201"/>
  <c r="BF208"/>
  <c r="BF243"/>
  <c r="BF298"/>
  <c r="BF302"/>
  <c r="BF307"/>
  <c r="BF320"/>
  <c r="BF347"/>
  <c r="BF348"/>
  <c r="BF375"/>
  <c r="BF392"/>
  <c r="BF394"/>
  <c r="BF418"/>
  <c r="BF427"/>
  <c r="BF436"/>
  <c r="BF437"/>
  <c r="BF440"/>
  <c r="BF441"/>
  <c r="BF453"/>
  <c r="BF466"/>
  <c r="BF477"/>
  <c r="BF526"/>
  <c r="BF529"/>
  <c r="BF530"/>
  <c r="BF531"/>
  <c r="BF549"/>
  <c r="BF577"/>
  <c r="BF648"/>
  <c r="BF676"/>
  <c r="BF703"/>
  <c r="BF723"/>
  <c r="BF732"/>
  <c r="BF758"/>
  <c r="BF787"/>
  <c r="BF792"/>
  <c r="F51"/>
  <c r="BF102"/>
  <c r="BF119"/>
  <c r="BF181"/>
  <c r="BF250"/>
  <c r="BF257"/>
  <c r="BF289"/>
  <c r="BF295"/>
  <c r="BF322"/>
  <c r="BF330"/>
  <c r="BF350"/>
  <c r="BF370"/>
  <c r="BF373"/>
  <c r="BF377"/>
  <c r="BF381"/>
  <c r="BF383"/>
  <c r="BF389"/>
  <c r="BF403"/>
  <c r="BF410"/>
  <c r="BF438"/>
  <c r="BF449"/>
  <c r="BF471"/>
  <c r="BF476"/>
  <c r="BF503"/>
  <c r="BF510"/>
  <c r="BF559"/>
  <c r="BF566"/>
  <c r="BF589"/>
  <c r="BF592"/>
  <c r="BF626"/>
  <c r="BF685"/>
  <c r="BF706"/>
  <c r="BF716"/>
  <c r="BF721"/>
  <c r="BF729"/>
  <c r="BF745"/>
  <c r="BF747"/>
  <c r="BF755"/>
  <c r="BF785"/>
  <c r="BF794"/>
  <c r="BF801"/>
  <c r="BF164"/>
  <c r="BF223"/>
  <c r="BF268"/>
  <c r="BF275"/>
  <c r="BF287"/>
  <c r="BF296"/>
  <c r="BF316"/>
  <c r="BF339"/>
  <c r="BF344"/>
  <c r="BF356"/>
  <c r="BF363"/>
  <c r="BF368"/>
  <c r="BF384"/>
  <c r="BF469"/>
  <c r="BF484"/>
  <c r="BF508"/>
  <c r="BF516"/>
  <c r="BF522"/>
  <c r="BF538"/>
  <c r="BF544"/>
  <c r="BF546"/>
  <c r="BF561"/>
  <c r="BF608"/>
  <c r="BF612"/>
  <c r="BF665"/>
  <c r="BF696"/>
  <c r="BF699"/>
  <c r="BF701"/>
  <c r="BF140"/>
  <c r="BF184"/>
  <c r="BF186"/>
  <c r="BF188"/>
  <c r="BF210"/>
  <c r="BF252"/>
  <c r="BF254"/>
  <c r="BF280"/>
  <c r="BF285"/>
  <c r="BF293"/>
  <c r="BF324"/>
  <c r="BF327"/>
  <c r="BF335"/>
  <c r="BF342"/>
  <c r="BF362"/>
  <c r="BF371"/>
  <c r="BF397"/>
  <c r="BF407"/>
  <c r="BF431"/>
  <c r="BF433"/>
  <c r="BF435"/>
  <c r="BF443"/>
  <c r="BF444"/>
  <c r="BF459"/>
  <c r="BF494"/>
  <c r="BF518"/>
  <c r="BF520"/>
  <c r="BF523"/>
  <c r="BF525"/>
  <c r="BF528"/>
  <c r="BF535"/>
  <c r="BF540"/>
  <c r="BF584"/>
  <c r="BF598"/>
  <c r="BF628"/>
  <c r="BF637"/>
  <c r="BF646"/>
  <c r="BF734"/>
  <c r="BF739"/>
  <c r="BF789"/>
  <c r="BF245"/>
  <c r="BF346"/>
  <c r="BF354"/>
  <c r="BF367"/>
  <c r="BF386"/>
  <c r="BF405"/>
  <c r="BF413"/>
  <c r="BF422"/>
  <c r="BF446"/>
  <c r="BF447"/>
  <c r="BF463"/>
  <c r="BF468"/>
  <c r="BF473"/>
  <c r="BF478"/>
  <c r="BF481"/>
  <c r="BF497"/>
  <c r="BF499"/>
  <c r="BF511"/>
  <c r="BF512"/>
  <c r="BF513"/>
  <c r="BF514"/>
  <c r="BF533"/>
  <c r="BF536"/>
  <c r="BF542"/>
  <c r="BF552"/>
  <c r="BF582"/>
  <c r="BF596"/>
  <c r="BF610"/>
  <c r="BF614"/>
  <c r="BF617"/>
  <c r="BF659"/>
  <c r="BF668"/>
  <c r="BF673"/>
  <c r="BF694"/>
  <c r="BF712"/>
  <c r="BF715"/>
  <c r="BF719"/>
  <c r="BF727"/>
  <c r="BF737"/>
  <c r="BF741"/>
  <c r="BF749"/>
  <c r="BF777"/>
  <c r="BF779"/>
  <c r="BF781"/>
  <c r="BF783"/>
  <c r="BF798"/>
  <c r="F33"/>
  <c i="1" r="BB55"/>
  <c r="BB54"/>
  <c r="W31"/>
  <c i="2" r="J31"/>
  <c i="1" r="AV55"/>
  <c i="2" r="F31"/>
  <c i="1" r="AZ55"/>
  <c r="AZ54"/>
  <c r="AV54"/>
  <c r="AK29"/>
  <c i="2" r="F35"/>
  <c i="1" r="BD55"/>
  <c r="BD54"/>
  <c r="W33"/>
  <c i="2" r="F34"/>
  <c i="1" r="BC55"/>
  <c r="BC54"/>
  <c r="W32"/>
  <c i="2" l="1" r="R100"/>
  <c r="R259"/>
  <c r="T259"/>
  <c r="T99"/>
  <c r="P259"/>
  <c r="P99"/>
  <c i="1" r="AU55"/>
  <c i="2" r="BK259"/>
  <c r="J259"/>
  <c r="J61"/>
  <c r="BK100"/>
  <c r="BK99"/>
  <c r="J99"/>
  <c r="J55"/>
  <c r="J101"/>
  <c r="J57"/>
  <c r="J260"/>
  <c r="J62"/>
  <c r="J797"/>
  <c r="J80"/>
  <c i="1" r="AY54"/>
  <c r="W29"/>
  <c r="AX54"/>
  <c i="2" r="J32"/>
  <c i="1" r="AW55"/>
  <c r="AT55"/>
  <c i="2" r="F32"/>
  <c i="1" r="BA55"/>
  <c r="BA54"/>
  <c r="W30"/>
  <c r="AU54"/>
  <c i="2" l="1" r="R99"/>
  <c r="J100"/>
  <c r="J56"/>
  <c r="J28"/>
  <c i="1" r="AG55"/>
  <c r="AG54"/>
  <c r="AK26"/>
  <c r="AW54"/>
  <c r="AK30"/>
  <c r="AK35"/>
  <c i="2" l="1" r="J37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<sst xmlns="http://schemas.openxmlformats.org/spreadsheetml/2006/main">
  <si>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</si>
  <si>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</si>
  <si>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</si>
  <si>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</si>
  <si>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</si>
  <si>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{bd3e2672-184a-46c5-9009-bb0629cdd2d4}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</si>
  <si>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</si>
  <si>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</si>
  <si>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</si>
  <si>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</si>
  <si>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</si>
  <si>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</si>
  <si>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0,001</t>
  </si>
  <si>
    <t>Kód:</t>
  </si>
  <si>
    <t>230130</t>
  </si>
  <si>
    <t>Zakázka:</t>
  </si>
  <si>
    <t>Štefánikova 259/51, Byt 259/25</t>
  </si>
  <si>
    <t>KSO:</t>
  </si>
  <si>
    <t>CC-CZ:</t>
  </si>
  <si>
    <t>Místo:</t>
  </si>
  <si>
    <t>Praha</t>
  </si>
  <si>
    <t>Datum:</t>
  </si>
  <si>
    <t>13. 2. 2023</t>
  </si>
  <si>
    <t>Zadavatel:</t>
  </si>
  <si>
    <t>IČ:</t>
  </si>
  <si>
    <t>Městká část Praha 5</t>
  </si>
  <si>
    <t>DIČ:</t>
  </si>
  <si>
    <t>Zhotovitel:</t>
  </si>
  <si>
    <t xml:space="preserve"> </t>
  </si>
  <si>
    <t>Projektant: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</si>
  <si>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</si>
  <si>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</si>
  <si>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</si>
  <si>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</si>
  <si>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</si>
  <si>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</si>
  <si>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</si>
  <si>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</si>
  <si>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</si>
  <si>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</si>
  <si>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</si>
  <si>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</si>
  <si>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</si>
  <si>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</si>
  <si>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</si>
  <si>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</si>
  <si>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</si>
  <si>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</si>
  <si>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</si>
  <si>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</si>
  <si>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</si>
  <si>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</si>
  <si>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</si>
  <si>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</si>
  <si>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</si>
  <si>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</si>
  <si>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</si>
  <si>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</si>
  <si>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</si>
  <si>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</si>
  <si>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</si>
  <si>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</si>
  <si>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</si>
  <si>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</si>
  <si>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</si>
  <si>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</si>
  <si>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</si>
  <si>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</si>
  <si>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</si>
  <si>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</si>
  <si>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</si>
  <si>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</si>
  <si>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</si>
  <si>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</si>
  <si>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</si>
  <si>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</si>
  <si>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</si>
  <si>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</si>
  <si>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</si>
  <si>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</si>
  <si>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</si>
  <si>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</si>
  <si>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</si>
  <si>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</si>
  <si>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</si>
  <si>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</si>
  <si>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</si>
  <si>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</si>
  <si>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</si>
  <si>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</si>
  <si>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</si>
  <si>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</si>
  <si>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</si>
  <si>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</si>
  <si>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</si>
  <si>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</si>
  <si>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</si>
  <si>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</si>
  <si>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</si>
  <si>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</si>
  <si>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</si>
  <si>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</si>
  <si>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</si>
  <si>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</si>
  <si>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</si>
  <si>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</si>
  <si>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</si>
  <si>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</si>
  <si>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</si>
  <si>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</si>
  <si>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</si>
  <si>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</si>
  <si>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</si>
  <si>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</si>
  <si>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</si>
  <si>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</si>
  <si>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</si>
  <si>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</si>
  <si>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</si>
  <si>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</si>
  <si>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</si>
  <si>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</si>
  <si>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</si>
  <si>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</si>
  <si>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</si>
  <si>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</si>
  <si>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</si>
  <si>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penetrace disperzní nanášená ručně stropů</t>
  </si>
  <si>
    <t>m2</t>
  </si>
  <si>
    <t>CS ÚRS 2023 01</t>
  </si>
  <si>
    <t>4</t>
  </si>
  <si>
    <t>2</t>
  </si>
  <si>
    <t>1719493704</t>
  </si>
  <si>
    <t>Online PSC</t>
  </si>
  <si>
    <t>https://podminky.urs.cz/item/CS_URS_2023_01/611131121</t>
  </si>
  <si>
    <t>VV</t>
  </si>
  <si>
    <t>1,09*1,09+4,38*1,91+1,17*1,09" Chodba</t>
  </si>
  <si>
    <t>Mezisoučet</t>
  </si>
  <si>
    <t>3</t>
  </si>
  <si>
    <t>2,02*1,94+0,3*0,45+0,7*0,14" Kuchyň</t>
  </si>
  <si>
    <t>1,5*0,8" Spíž</t>
  </si>
  <si>
    <t>3,59*6,17-2,1*0,37-1,5*0,23" Obývací pokoj</t>
  </si>
  <si>
    <t>2,27*1,87" Koupelna</t>
  </si>
  <si>
    <t>4,15*3,46-0,3*0,33-1,3*0,3" Pokoj</t>
  </si>
  <si>
    <t>0,81*1,5-0,4*0,18" WC</t>
  </si>
  <si>
    <t>Součet</t>
  </si>
  <si>
    <t>612131121</t>
  </si>
  <si>
    <t>Podkladní a spojovací vrstva vnitřních omítaných ploch penetrace disperzní nanášená ručně stěn</t>
  </si>
  <si>
    <t>631044214</t>
  </si>
  <si>
    <t>https://podminky.urs.cz/item/CS_URS_2023_01/612131121</t>
  </si>
  <si>
    <t>(5,47*2+3*2)*2,93-1,68*2-1,47*2-1,26-1,8" Chodba</t>
  </si>
  <si>
    <t>(2,16*2+2,24*2)*2,93-1,47-(2,24+2,16+0,85+0,6)*1,5" Kuchyň</t>
  </si>
  <si>
    <t>(0,8*2+1,5+2-0,97)*2,93" Spíž</t>
  </si>
  <si>
    <t>(2,27+1+0,7+0,93*2)*0,66+(0,7+2,27+1,35)*1,16" Koupelna</t>
  </si>
  <si>
    <t>(6,17*2+3,59*2)*2,93-1,68-3,04*2" Obývací pokoj</t>
  </si>
  <si>
    <t>(4,15*2+3,46*2)*2,93-1,68-2,14*2" Pokoj</t>
  </si>
  <si>
    <t>(1,5*2+0,81*2)*1,16-0,6*0,6" WC</t>
  </si>
  <si>
    <t>612135101</t>
  </si>
  <si>
    <t>Hrubá výplň rýh maltou jakékoli šířky rýhy ve stěnách</t>
  </si>
  <si>
    <t>-1175949429</t>
  </si>
  <si>
    <t>https://podminky.urs.cz/item/CS_URS_2023_01/612135101</t>
  </si>
  <si>
    <t>53*0,07+65*0,03+30*0,03</t>
  </si>
  <si>
    <t>612311131</t>
  </si>
  <si>
    <t>Potažení vnitřních ploch vápenným štukem tloušťky do 3 mm svislých konstrukcí stěn</t>
  </si>
  <si>
    <t>-75571906</t>
  </si>
  <si>
    <t>https://podminky.urs.cz/item/CS_URS_2023_01/612311131</t>
  </si>
  <si>
    <t>5</t>
  </si>
  <si>
    <t>612321121</t>
  </si>
  <si>
    <t>Omítka vápenocementová vnitřních ploch nanášená ručně jednovrstvá, tloušťky do 10 mm hladká svislých konstrukcí stěn</t>
  </si>
  <si>
    <t>259598299</t>
  </si>
  <si>
    <t>https://podminky.urs.cz/item/CS_URS_2023_01/612321121</t>
  </si>
  <si>
    <t>(1,94+0,6+2,16+0,3+0,7)*1,5" Kuchyň</t>
  </si>
  <si>
    <t>(2,27*2+2,05*2+0,93*2)*2-1,4" Koupelna</t>
  </si>
  <si>
    <t>(1,5*2+0,81*2)*1,5-1,2" WC</t>
  </si>
  <si>
    <t>612321191</t>
  </si>
  <si>
    <t>Omítka vápenocementová vnitřních ploch nanášená ručně Příplatek k cenám za každých dalších i započatých 5 mm tloušťky omítky přes 10 mm stěn</t>
  </si>
  <si>
    <t>-1138184845</t>
  </si>
  <si>
    <t>https://podminky.urs.cz/item/CS_URS_2023_01/612321191</t>
  </si>
  <si>
    <t>7</t>
  </si>
  <si>
    <t>619995001</t>
  </si>
  <si>
    <t>Začištění omítek (s dodáním hmot) kolem oken, dveří, podlah, obkladů apod.</t>
  </si>
  <si>
    <t>m</t>
  </si>
  <si>
    <t>105097385</t>
  </si>
  <si>
    <t>https://podminky.urs.cz/item/CS_URS_2023_01/619995001</t>
  </si>
  <si>
    <t>1,94*2+0,6*2+2,16*2+0,3*2+0,7*2" Kuchyň - začištění okolo obkladů</t>
  </si>
  <si>
    <t>2,27*2+2,05*2+0,93*2-1,4" Koupelna - začištění okolo obkladů</t>
  </si>
  <si>
    <t>1,5*2+0,81*2-1,2" WC - začištění okolo obkladů</t>
  </si>
  <si>
    <t>4+6+8+14*2,1+0,8*4+0,7*4+0,6*2+0,9+0,62*8+0,955*4+1,8*4" začištění okolo oken a zárubní</t>
  </si>
  <si>
    <t>9</t>
  </si>
  <si>
    <t>Ostatní konstrukce a práce, bourání</t>
  </si>
  <si>
    <t>8</t>
  </si>
  <si>
    <t>949101111</t>
  </si>
  <si>
    <t>Lešení pomocné pracovní pro objekty pozemních staveb pro zatížení do 150 kg/m2, o výšce lešeňové podlahy do 1,9 m</t>
  </si>
  <si>
    <t>752858320</t>
  </si>
  <si>
    <t>https://podminky.urs.cz/item/CS_URS_2023_01/949101111</t>
  </si>
  <si>
    <t>952901108</t>
  </si>
  <si>
    <t>Čištění budov při provádění oprav a udržovacích prací oken dvojitých nebo zdvojených omytím, plochy do přes 2,5 m2</t>
  </si>
  <si>
    <t>-668292188</t>
  </si>
  <si>
    <t>https://podminky.urs.cz/item/CS_URS_2023_01/952901108</t>
  </si>
  <si>
    <t>2,14*2+3,04*2+(1,8*0,62)*2+(0,95*0,62)*2</t>
  </si>
  <si>
    <t>10</t>
  </si>
  <si>
    <t>952901114</t>
  </si>
  <si>
    <t>Vyčištění budov nebo objektů před předáním do užívání budov bytové nebo občanské výstavby, světlé výšky podlaží přes 4 m</t>
  </si>
  <si>
    <t>-286858622</t>
  </si>
  <si>
    <t>https://podminky.urs.cz/item/CS_URS_2023_01/952901114</t>
  </si>
  <si>
    <t>11</t>
  </si>
  <si>
    <t>952902031</t>
  </si>
  <si>
    <t>Čištění budov při provádění oprav a udržovacích prací podlah hladkých omytím</t>
  </si>
  <si>
    <t>-279810380</t>
  </si>
  <si>
    <t>https://podminky.urs.cz/item/CS_URS_2023_01/952902031</t>
  </si>
  <si>
    <t>12</t>
  </si>
  <si>
    <t>965046111</t>
  </si>
  <si>
    <t>Broušení stávajících betonových podlah úběr do 3 mm</t>
  </si>
  <si>
    <t>947405046</t>
  </si>
  <si>
    <t>https://podminky.urs.cz/item/CS_URS_2023_01/965046111</t>
  </si>
  <si>
    <t>13</t>
  </si>
  <si>
    <t>965046119</t>
  </si>
  <si>
    <t>Broušení stávajících betonových podlah Příplatek k ceně za každý další 1 mm úběru</t>
  </si>
  <si>
    <t>-1086786678</t>
  </si>
  <si>
    <t>https://podminky.urs.cz/item/CS_URS_2023_01/965046119</t>
  </si>
  <si>
    <t>14</t>
  </si>
  <si>
    <t>974031132</t>
  </si>
  <si>
    <t>Vysekání rýh ve zdivu cihelném na maltu vápennou nebo vápenocementovou do hl. 50 mm a šířky do 70 mm</t>
  </si>
  <si>
    <t>292734568</t>
  </si>
  <si>
    <t>https://podminky.urs.cz/item/CS_URS_2023_01/974031132</t>
  </si>
  <si>
    <t>15" kanalizační potrubí do DN 50</t>
  </si>
  <si>
    <t>25" vodovodní potrubí</t>
  </si>
  <si>
    <t>977333121</t>
  </si>
  <si>
    <t>Frézování drážek pro vodiče ve stropech nebo klenbách z cihel včetně omítky, rozměru do 30x30 mm</t>
  </si>
  <si>
    <t>-11260702</t>
  </si>
  <si>
    <t>https://podminky.urs.cz/item/CS_URS_2023_01/977333121</t>
  </si>
  <si>
    <t>16</t>
  </si>
  <si>
    <t>977333122</t>
  </si>
  <si>
    <t>Frézování drážek pro vodiče ve stropech nebo klenbách z cihel včetně omítky, rozměru do 50x50 mm</t>
  </si>
  <si>
    <t>229606291</t>
  </si>
  <si>
    <t>https://podminky.urs.cz/item/CS_URS_2023_01/977333122</t>
  </si>
  <si>
    <t>17</t>
  </si>
  <si>
    <t>977343212</t>
  </si>
  <si>
    <t>Frézování drážek pro vodiče v podlahách z betonu, rozměru do 50x50 mm</t>
  </si>
  <si>
    <t>-1660268633</t>
  </si>
  <si>
    <t>https://podminky.urs.cz/item/CS_URS_2023_01/977343212</t>
  </si>
  <si>
    <t>18</t>
  </si>
  <si>
    <t>978013191</t>
  </si>
  <si>
    <t>Otlučení vápenných nebo vápenocementových omítek vnitřních ploch stěn s vyškrabáním spar, s očištěním zdiva, v rozsahu přes 50 do 100 %</t>
  </si>
  <si>
    <t>-815772681</t>
  </si>
  <si>
    <t>https://podminky.urs.cz/item/CS_URS_2023_01/978013191</t>
  </si>
  <si>
    <t>(2,24+2,16+0,85+0,6)*1,5" Kuchyň</t>
  </si>
  <si>
    <t>(2,27+1+0,7+0,93*2)*2+(0,7+2,27+1,35)*1,5" Koupelna</t>
  </si>
  <si>
    <t>19</t>
  </si>
  <si>
    <t>978035117</t>
  </si>
  <si>
    <t>Odstranění tenkovrstvých omítek nebo štuku tloušťky do 2 mm obroušením, rozsahu přes 50 do 100%</t>
  </si>
  <si>
    <t>690087156</t>
  </si>
  <si>
    <t>https://podminky.urs.cz/item/CS_URS_2023_01/978035117</t>
  </si>
  <si>
    <t>56,467" Stropy</t>
  </si>
  <si>
    <t>997</t>
  </si>
  <si>
    <t>Přesun sutě</t>
  </si>
  <si>
    <t>20</t>
  </si>
  <si>
    <t>997002511</t>
  </si>
  <si>
    <t>Vodorovné přemístění suti a vybouraných hmot bez naložení, se složením a hrubým urovnáním na vzdálenost do 1 km</t>
  </si>
  <si>
    <t>t</t>
  </si>
  <si>
    <t>-768074265</t>
  </si>
  <si>
    <t>https://podminky.urs.cz/item/CS_URS_2023_01/997002511</t>
  </si>
  <si>
    <t>997002519</t>
  </si>
  <si>
    <t>Vodorovné přemístění suti a vybouraných hmot bez naložení, se složením a hrubým urovnáním Příplatek k ceně za každý další i započatý 1 km přes 1 km</t>
  </si>
  <si>
    <t>764736959</t>
  </si>
  <si>
    <t>https://podminky.urs.cz/item/CS_URS_2023_01/997002519</t>
  </si>
  <si>
    <t>7,365*20</t>
  </si>
  <si>
    <t>22</t>
  </si>
  <si>
    <t>997002611</t>
  </si>
  <si>
    <t>Nakládání suti a vybouraných hmot na dopravní prostředek pro vodorovné přemístění</t>
  </si>
  <si>
    <t>1093858588</t>
  </si>
  <si>
    <t>https://podminky.urs.cz/item/CS_URS_2023_01/997002611</t>
  </si>
  <si>
    <t>23</t>
  </si>
  <si>
    <t>997013216</t>
  </si>
  <si>
    <t>Vnitrostaveništní doprava suti a vybouraných hmot vodorovně do 50 m svisle ručně pro budovy a haly výšky přes 18 do 21 m</t>
  </si>
  <si>
    <t>961482459</t>
  </si>
  <si>
    <t>https://podminky.urs.cz/item/CS_URS_2023_01/997013216</t>
  </si>
  <si>
    <t>24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</si>
  <si>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</si>
  <si>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</si>
  <si>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904797137</t>
  </si>
  <si>
    <t>https://podminky.urs.cz/item/CS_URS_2023_01/997013219</t>
  </si>
  <si>
    <t>25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</si>
  <si>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</si>
  <si>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</si>
  <si>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-147905315</t>
  </si>
  <si>
    <t>https://podminky.urs.cz/item/CS_URS_2023_01/997013609</t>
  </si>
  <si>
    <t>998</t>
  </si>
  <si>
    <t>Přesun hmot</t>
  </si>
  <si>
    <t>26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</si>
  <si>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</si>
  <si>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</si>
  <si>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-1023869641</t>
  </si>
  <si>
    <t>https://podminky.urs.cz/item/CS_URS_2023_01/998018003</t>
  </si>
  <si>
    <t>PSV</t>
  </si>
  <si>
    <t>Práce a dodávky PSV</t>
  </si>
  <si>
    <t>711</t>
  </si>
  <si>
    <t>Izolace proti vodě, vlhkosti a plynům</t>
  </si>
  <si>
    <t>27</t>
  </si>
  <si>
    <t>711113117</t>
  </si>
  <si>
    <t>Izolace proti zemní vlhkosti natěradly a tmely za studena na ploše vodorovné V těsnicí stěrkou jednosložkovu na bázi cementu</t>
  </si>
  <si>
    <t>192813136</t>
  </si>
  <si>
    <t>https://podminky.urs.cz/item/CS_URS_2023_01/711113117</t>
  </si>
  <si>
    <t>28</t>
  </si>
  <si>
    <t>711113127</t>
  </si>
  <si>
    <t>Izolace proti zemní vlhkosti natěradly a tmely za studena na ploše svislé S těsnicí stěrkou jednosložkovu na bázi cementu</t>
  </si>
  <si>
    <t>-1912611801</t>
  </si>
  <si>
    <t>https://podminky.urs.cz/item/CS_URS_2023_01/711113127</t>
  </si>
  <si>
    <t>3*2+1*1,5" ve sprchovém koutě a za umyvadlem</t>
  </si>
  <si>
    <t>(1,5*2+0,81*2+2,27*2+2,05*2)*0,15-1" sokl v koupelně a WC 15cm</t>
  </si>
  <si>
    <t>29</t>
  </si>
  <si>
    <t>711199101</t>
  </si>
  <si>
    <t>Provedení izolace proti zemní vlhkosti hydroizolační stěrkou doplňků vodotěsné těsnící pásky pro dilatační a styčné spáry</t>
  </si>
  <si>
    <t>1745041389</t>
  </si>
  <si>
    <t>https://podminky.urs.cz/item/CS_URS_2023_01/711199101</t>
  </si>
  <si>
    <t>4+1,5" sprchový kout a umyvadlo</t>
  </si>
  <si>
    <t>1,5*2+0,81*2+2,27*2+2,05*2" sokl v koupelně a WC 15cm</t>
  </si>
  <si>
    <t>30</t>
  </si>
  <si>
    <t>M</t>
  </si>
  <si>
    <t>28355021</t>
  </si>
  <si>
    <t>páska pružná těsnící hydroizolační š do 100mm</t>
  </si>
  <si>
    <t>32</t>
  </si>
  <si>
    <t>-596704324</t>
  </si>
  <si>
    <t>18,76*1,1</t>
  </si>
  <si>
    <t>31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</si>
  <si>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</si>
  <si>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</si>
  <si>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</si>
  <si>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181667670</t>
  </si>
  <si>
    <t>https://podminky.urs.cz/item/CS_URS_2023_01/998711202</t>
  </si>
  <si>
    <t>721</t>
  </si>
  <si>
    <t>Zdravotechnika - vnitřní kanalizace</t>
  </si>
  <si>
    <t>721174043</t>
  </si>
  <si>
    <t>Potrubí z trub polypropylenových připojovací DN 50</t>
  </si>
  <si>
    <t>906978629</t>
  </si>
  <si>
    <t>https://podminky.urs.cz/item/CS_URS_2023_01/721174043</t>
  </si>
  <si>
    <t>33</t>
  </si>
  <si>
    <t>721174045</t>
  </si>
  <si>
    <t>Potrubí z trub polypropylenových připojovací DN 110</t>
  </si>
  <si>
    <t>1046152002</t>
  </si>
  <si>
    <t>https://podminky.urs.cz/item/CS_URS_2023_01/721174045</t>
  </si>
  <si>
    <t>34</t>
  </si>
  <si>
    <t>721194105</t>
  </si>
  <si>
    <t>Vyměření přípojek na potrubí vyvedení a upevnění odpadních výpustek DN 50</t>
  </si>
  <si>
    <t>kus</t>
  </si>
  <si>
    <t>608084159</t>
  </si>
  <si>
    <t>https://podminky.urs.cz/item/CS_URS_2023_01/721194105</t>
  </si>
  <si>
    <t>35</t>
  </si>
  <si>
    <t>721229111</t>
  </si>
  <si>
    <t>Zápachové uzávěrky montáž zápachových uzávěrek ostatních typů do DN 50</t>
  </si>
  <si>
    <t>570616019</t>
  </si>
  <si>
    <t>https://podminky.urs.cz/item/CS_URS_2023_01/721229111</t>
  </si>
  <si>
    <t>36</t>
  </si>
  <si>
    <t>55161830</t>
  </si>
  <si>
    <t>uzávěrka zápachová pro pračku a myčku podomítková DN 40/50 nerez</t>
  </si>
  <si>
    <t>1639624772</t>
  </si>
  <si>
    <t>37</t>
  </si>
  <si>
    <t>721290111</t>
  </si>
  <si>
    <t>Zkouška těsnosti kanalizace v objektech vodou do DN 125</t>
  </si>
  <si>
    <t>-1845435252</t>
  </si>
  <si>
    <t>https://podminky.urs.cz/item/CS_URS_2023_01/721290111</t>
  </si>
  <si>
    <t>38</t>
  </si>
  <si>
    <t>998721203</t>
  </si>
  <si>
    <t>Přesun hmot pro vnitřní kanalizace stanovený procentní sazbou (%) z ceny vodorovná dopravní vzdálenost do 50 m v objektech výšky přes 12 do 24 m</t>
  </si>
  <si>
    <t>1709855002</t>
  </si>
  <si>
    <t>https://podminky.urs.cz/item/CS_URS_2023_01/998721203</t>
  </si>
  <si>
    <t>722</t>
  </si>
  <si>
    <t>Zdravotechnika - vnitřní vodovod</t>
  </si>
  <si>
    <t>39</t>
  </si>
  <si>
    <t>722130802</t>
  </si>
  <si>
    <t>Demontáž stávajících rozvodů vody a kanalizace vč. likvidace</t>
  </si>
  <si>
    <t>sou</t>
  </si>
  <si>
    <t>2021350916</t>
  </si>
  <si>
    <t>40</t>
  </si>
  <si>
    <t>722176112</t>
  </si>
  <si>
    <t>Montáž potrubí z plastových trub svařovaných polyfuzně D přes 16 do 20 mm</t>
  </si>
  <si>
    <t>877635840</t>
  </si>
  <si>
    <t>https://podminky.urs.cz/item/CS_URS_2023_01/722176112</t>
  </si>
  <si>
    <t>koupelna, WC a kuchyňská linka</t>
  </si>
  <si>
    <t>41</t>
  </si>
  <si>
    <t>28615100</t>
  </si>
  <si>
    <t>trubka tlaková PPR řada PN 10 20x2,2x4000mm</t>
  </si>
  <si>
    <t>-1479072453</t>
  </si>
  <si>
    <t>18*1,1</t>
  </si>
  <si>
    <t>42</t>
  </si>
  <si>
    <t>722176113</t>
  </si>
  <si>
    <t>Montáž potrubí z plastových trub svařovaných polyfuzně D přes 20 do 25 mm</t>
  </si>
  <si>
    <t>2054709597</t>
  </si>
  <si>
    <t>https://podminky.urs.cz/item/CS_URS_2023_01/722176113</t>
  </si>
  <si>
    <t>43</t>
  </si>
  <si>
    <t>28615105</t>
  </si>
  <si>
    <t>trubka tlaková PPR řada PN 10 25x2,3x4000mm</t>
  </si>
  <si>
    <t>-178145992</t>
  </si>
  <si>
    <t>10*1,1</t>
  </si>
  <si>
    <t>44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</si>
  <si>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</si>
  <si>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</si>
  <si>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1842307774</t>
  </si>
  <si>
    <t>https://podminky.urs.cz/item/CS_URS_2023_01/722181211</t>
  </si>
  <si>
    <t>45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</si>
  <si>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</si>
  <si>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</si>
  <si>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-568107328</t>
  </si>
  <si>
    <t>https://podminky.urs.cz/item/CS_URS_2023_01/722181212</t>
  </si>
  <si>
    <t>46</t>
  </si>
  <si>
    <t>722190401</t>
  </si>
  <si>
    <t>Zřízení přípojek na potrubí vyvedení a upevnění výpustek do DN 25</t>
  </si>
  <si>
    <t>-290135429</t>
  </si>
  <si>
    <t>https://podminky.urs.cz/item/CS_URS_2023_01/722190401</t>
  </si>
  <si>
    <t>47</t>
  </si>
  <si>
    <t>722220111</t>
  </si>
  <si>
    <t>Armatury s jedním závitem nástěnky pro výtokový ventil G 1/2"</t>
  </si>
  <si>
    <t>-355223825</t>
  </si>
  <si>
    <t>https://podminky.urs.cz/item/CS_URS_2023_01/722220111</t>
  </si>
  <si>
    <t>48</t>
  </si>
  <si>
    <t>722220121</t>
  </si>
  <si>
    <t>Armatury s jedním závitem nástěnky pro baterii G 1/2"</t>
  </si>
  <si>
    <t>pár</t>
  </si>
  <si>
    <t>-1745941522</t>
  </si>
  <si>
    <t>https://podminky.urs.cz/item/CS_URS_2023_01/722220121</t>
  </si>
  <si>
    <t>49</t>
  </si>
  <si>
    <t>722240123</t>
  </si>
  <si>
    <t>Armatury z plastických hmot kohouty (PPR) kulové DN 25</t>
  </si>
  <si>
    <t>-534289020</t>
  </si>
  <si>
    <t>https://podminky.urs.cz/item/CS_URS_2023_01/722240123</t>
  </si>
  <si>
    <t>50</t>
  </si>
  <si>
    <t>722290234</t>
  </si>
  <si>
    <t>Zkoušky, proplach a desinfekce vodovodního potrubí proplach a desinfekce vodovodního potrubí do DN 80</t>
  </si>
  <si>
    <t>12109846</t>
  </si>
  <si>
    <t>https://podminky.urs.cz/item/CS_URS_2023_01/722290234</t>
  </si>
  <si>
    <t>18+10</t>
  </si>
  <si>
    <t>51</t>
  </si>
  <si>
    <t>998722203</t>
  </si>
  <si>
    <t>Přesun hmot pro vnitřní vodovod stanovený procentní sazbou (%) z ceny vodorovná dopravní vzdálenost do 50 m v objektech výšky přes 12 do 24 m</t>
  </si>
  <si>
    <t>-1460057533</t>
  </si>
  <si>
    <t>https://podminky.urs.cz/item/CS_URS_2023_01/998722203</t>
  </si>
  <si>
    <t>725</t>
  </si>
  <si>
    <t>Zdravotechnika - zařizovací předměty</t>
  </si>
  <si>
    <t>52</t>
  </si>
  <si>
    <t>725110811</t>
  </si>
  <si>
    <t>Demontáž klozetů splachovacích s nádrží nebo tlakovým splachovačem</t>
  </si>
  <si>
    <t>soubor</t>
  </si>
  <si>
    <t>-728676766</t>
  </si>
  <si>
    <t>https://podminky.urs.cz/item/CS_URS_2023_01/725110811</t>
  </si>
  <si>
    <t>53</t>
  </si>
  <si>
    <t>725119122</t>
  </si>
  <si>
    <t>Zařízení záchodů montáž klozetových mís kombi</t>
  </si>
  <si>
    <t>1363961796</t>
  </si>
  <si>
    <t>https://podminky.urs.cz/item/CS_URS_2023_01/725119122</t>
  </si>
  <si>
    <t>54</t>
  </si>
  <si>
    <t>64232071</t>
  </si>
  <si>
    <t>klozet keramický kombinovaný hluboké splachování odpad šikmý bílý 630x400x770mm</t>
  </si>
  <si>
    <t>-348538818</t>
  </si>
  <si>
    <t>55</t>
  </si>
  <si>
    <t>55166827</t>
  </si>
  <si>
    <t>sedátko záchodové plastové bílé</t>
  </si>
  <si>
    <t>-1089658309</t>
  </si>
  <si>
    <t>56</t>
  </si>
  <si>
    <t>725210821</t>
  </si>
  <si>
    <t>Demontáž umyvadel bez výtokových armatur umyvadel</t>
  </si>
  <si>
    <t>274908582</t>
  </si>
  <si>
    <t>https://podminky.urs.cz/item/CS_URS_2023_01/725210821</t>
  </si>
  <si>
    <t>57</t>
  </si>
  <si>
    <t>725211601</t>
  </si>
  <si>
    <t>Umyvadla keramická bílá bez výtokových armatur připevněná na stěnu šrouby bez sloupu nebo krytu na sifon, šířka umyvadla 500 mm</t>
  </si>
  <si>
    <t>638509090</t>
  </si>
  <si>
    <t>https://podminky.urs.cz/item/CS_URS_2023_01/725211601</t>
  </si>
  <si>
    <t>58</t>
  </si>
  <si>
    <t>725240811</t>
  </si>
  <si>
    <t>Demontáž sprchových kabin a vaniček bez výtokových armatur kabin</t>
  </si>
  <si>
    <t>CS ÚRS 2022 02</t>
  </si>
  <si>
    <t>721911825</t>
  </si>
  <si>
    <t>https://podminky.urs.cz/item/CS_URS_2022_02/725240811</t>
  </si>
  <si>
    <t>59</t>
  </si>
  <si>
    <t>725241214</t>
  </si>
  <si>
    <t>Sprchové vaničky z litého polymermramoru čtvercové 1000x1000 mm</t>
  </si>
  <si>
    <t>1502170870</t>
  </si>
  <si>
    <t>https://podminky.urs.cz/item/CS_URS_2023_01/725241214</t>
  </si>
  <si>
    <t>60</t>
  </si>
  <si>
    <t>725244313</t>
  </si>
  <si>
    <t>Sprchové dveře a zástěny zástěny sprchové do niky rámové se skleněnou výplní tl. 4 a 5 mm dveře posuvné jednodílné, na vaničku šířky 1000 mm</t>
  </si>
  <si>
    <t>-1876686019</t>
  </si>
  <si>
    <t>https://podminky.urs.cz/item/CS_URS_2022_02/725244313</t>
  </si>
  <si>
    <t>61</t>
  </si>
  <si>
    <t>725291641</t>
  </si>
  <si>
    <t>Doplňky zařízení koupelen a záchodů nerezové madlo sprchové 750 x 450 mm</t>
  </si>
  <si>
    <t>-1571176975</t>
  </si>
  <si>
    <t>https://podminky.urs.cz/item/CS_URS_2023_01/725291641</t>
  </si>
  <si>
    <t>62</t>
  </si>
  <si>
    <t>725319111</t>
  </si>
  <si>
    <t>Dřezy bez výtokových armatur montáž dřezů ostatních typů</t>
  </si>
  <si>
    <t>-220620864</t>
  </si>
  <si>
    <t>https://podminky.urs.cz/item/CS_URS_2023_01/725319111</t>
  </si>
  <si>
    <t>63</t>
  </si>
  <si>
    <t>55231079</t>
  </si>
  <si>
    <t>dřez nerez s odkládací ploškou vestavný matný 560x480 mm s velkým výtokovým otvorem 3 1/2"</t>
  </si>
  <si>
    <t>-1961328552</t>
  </si>
  <si>
    <t>64</t>
  </si>
  <si>
    <t>725532116</t>
  </si>
  <si>
    <t>Elektrické ohřívače zásobníkové beztlakové přepadové akumulační s pojistným ventilem závěsné svislé objem nádrže (příkon) 100 l (2,0 kW)</t>
  </si>
  <si>
    <t>591492523</t>
  </si>
  <si>
    <t>https://podminky.urs.cz/item/CS_URS_2023_01/725532116</t>
  </si>
  <si>
    <t>65</t>
  </si>
  <si>
    <t>725819202</t>
  </si>
  <si>
    <t>Ventily montáž ventilů ostatních typů nástěnných G 3/4"</t>
  </si>
  <si>
    <t>-1013414290</t>
  </si>
  <si>
    <t>https://podminky.urs.cz/item/CS_URS_2023_01/725819202</t>
  </si>
  <si>
    <t>66</t>
  </si>
  <si>
    <t>55111982</t>
  </si>
  <si>
    <t>ventil rohový pračkový 3/4"</t>
  </si>
  <si>
    <t>216088787</t>
  </si>
  <si>
    <t>67</t>
  </si>
  <si>
    <t>725819401</t>
  </si>
  <si>
    <t>Ventily montáž ventilů ostatních typů rohových s připojovací trubičkou G 1/2"</t>
  </si>
  <si>
    <t>-957102076</t>
  </si>
  <si>
    <t>https://podminky.urs.cz/item/CS_URS_2023_01/725819401</t>
  </si>
  <si>
    <t>68</t>
  </si>
  <si>
    <t>55141001</t>
  </si>
  <si>
    <t>kohout kulový rohový mosazný R 1/2"x3/8"</t>
  </si>
  <si>
    <t>1081159098</t>
  </si>
  <si>
    <t>69</t>
  </si>
  <si>
    <t>725820801</t>
  </si>
  <si>
    <t>Demontáž baterií nástěnných do G 3/4</t>
  </si>
  <si>
    <t>1846224366</t>
  </si>
  <si>
    <t>https://podminky.urs.cz/item/CS_URS_2023_01/725820801</t>
  </si>
  <si>
    <t>70</t>
  </si>
  <si>
    <t>725820802</t>
  </si>
  <si>
    <t>Demontáž baterií stojánkových do 1 otvoru</t>
  </si>
  <si>
    <t>1912446390</t>
  </si>
  <si>
    <t>https://podminky.urs.cz/item/CS_URS_2023_01/725820802</t>
  </si>
  <si>
    <t>71</t>
  </si>
  <si>
    <t>725829111</t>
  </si>
  <si>
    <t>Baterie dřezové montáž ostatních typů stojánkových G 1/2"</t>
  </si>
  <si>
    <t>223717966</t>
  </si>
  <si>
    <t>https://podminky.urs.cz/item/CS_URS_2023_01/725829111</t>
  </si>
  <si>
    <t>72</t>
  </si>
  <si>
    <t>55143181</t>
  </si>
  <si>
    <t>baterie dřezová páková stojánková do 1 otvoru s otáčivým ústím dl ramínka 265mm</t>
  </si>
  <si>
    <t>2014601184</t>
  </si>
  <si>
    <t>73</t>
  </si>
  <si>
    <t>725829131</t>
  </si>
  <si>
    <t>Baterie umyvadlové montáž ostatních typů stojánkových G 1/2"</t>
  </si>
  <si>
    <t>-1796823010</t>
  </si>
  <si>
    <t>https://podminky.urs.cz/item/CS_URS_2023_01/725829131</t>
  </si>
  <si>
    <t>74</t>
  </si>
  <si>
    <t>55145686</t>
  </si>
  <si>
    <t>baterie umyvadlová stojánková páková</t>
  </si>
  <si>
    <t>979733339</t>
  </si>
  <si>
    <t>75</t>
  </si>
  <si>
    <t>725839101</t>
  </si>
  <si>
    <t>Baterie vanové montáž ostatních typů nástěnných nebo stojánkových G 1/2"</t>
  </si>
  <si>
    <t>-816836824</t>
  </si>
  <si>
    <t>https://podminky.urs.cz/item/CS_URS_2023_01/725839101</t>
  </si>
  <si>
    <t>76</t>
  </si>
  <si>
    <t>55144949</t>
  </si>
  <si>
    <t>baterie vanová/sprchová nástěnná páková 150mm chrom</t>
  </si>
  <si>
    <t>1147137223</t>
  </si>
  <si>
    <t>77</t>
  </si>
  <si>
    <t>725869218</t>
  </si>
  <si>
    <t>Zápachové uzávěrky zařizovacích předmětů montáž zápachových uzávěrek dřezových dvoudílných U-sifonů</t>
  </si>
  <si>
    <t>-1840211505</t>
  </si>
  <si>
    <t>https://podminky.urs.cz/item/CS_URS_2023_01/725869218</t>
  </si>
  <si>
    <t>78</t>
  </si>
  <si>
    <t>55161117</t>
  </si>
  <si>
    <t>uzávěrka zápachová dřezová s přípojkou pro myčku a pračku DN 40</t>
  </si>
  <si>
    <t>-87269950</t>
  </si>
  <si>
    <t>79</t>
  </si>
  <si>
    <t>55161314</t>
  </si>
  <si>
    <t>uzávěrka zápachová umyvadlová s přípojkou pračky DN 40</t>
  </si>
  <si>
    <t>-2080167746</t>
  </si>
  <si>
    <t>80</t>
  </si>
  <si>
    <t>55161620</t>
  </si>
  <si>
    <t>uzávěrka zápachová pro vany sprchových koutů samočisticí s kulovým kloubem na odtoku DN 40/50 a přepadovou trubicí</t>
  </si>
  <si>
    <t>-378532619</t>
  </si>
  <si>
    <t>81</t>
  </si>
  <si>
    <t>998725203</t>
  </si>
  <si>
    <t>Přesun hmot pro zařizovací předměty stanovený procentní sazbou (%) z ceny vodorovná dopravní vzdálenost do 50 m v objektech výšky přes 12 do 24 m</t>
  </si>
  <si>
    <t>-1235975065</t>
  </si>
  <si>
    <t>https://podminky.urs.cz/item/CS_URS_2023_01/998725203</t>
  </si>
  <si>
    <t>734</t>
  </si>
  <si>
    <t>Ústřední vytápění - armatury</t>
  </si>
  <si>
    <t>82</t>
  </si>
  <si>
    <t>734209103</t>
  </si>
  <si>
    <t>Demontáž a zpětná montáž termoregulačí hlavice</t>
  </si>
  <si>
    <t>-1204239634</t>
  </si>
  <si>
    <t>https://podminky.urs.cz/item/CS_URS_2022_02/734209103</t>
  </si>
  <si>
    <t>83</t>
  </si>
  <si>
    <t>734229143</t>
  </si>
  <si>
    <t>Ventily regulační závitové montáž ventilů jednotrubkových horizontálních soustav se směšovačem ostatních typů jednobodové připojení</t>
  </si>
  <si>
    <t>40123439</t>
  </si>
  <si>
    <t>https://podminky.urs.cz/item/CS_URS_2022_02/734229143</t>
  </si>
  <si>
    <t>735</t>
  </si>
  <si>
    <t>Ústřední vytápění - otopná tělesa</t>
  </si>
  <si>
    <t>84</t>
  </si>
  <si>
    <t>735151821</t>
  </si>
  <si>
    <t>Demontáž otopných těles panelových dvouřadých stavební délky do 1500 mm</t>
  </si>
  <si>
    <t>1213171668</t>
  </si>
  <si>
    <t>https://podminky.urs.cz/item/CS_URS_2023_01/735151821</t>
  </si>
  <si>
    <t>85</t>
  </si>
  <si>
    <t>735151822</t>
  </si>
  <si>
    <t>Tlakové zkoušky otopných těles</t>
  </si>
  <si>
    <t>-1380034716</t>
  </si>
  <si>
    <t>https://podminky.urs.cz/item/CS_URS_2022_02/735151822</t>
  </si>
  <si>
    <t>86</t>
  </si>
  <si>
    <t>735192921</t>
  </si>
  <si>
    <t>Ostatní opravy otopných těles zpětná montáž otopných těles panelových jednořadých do 1500 mm</t>
  </si>
  <si>
    <t>938547897</t>
  </si>
  <si>
    <t>https://podminky.urs.cz/item/CS_URS_2022_02/735192921</t>
  </si>
  <si>
    <t>87</t>
  </si>
  <si>
    <t>735192923</t>
  </si>
  <si>
    <t>Ostatní opravy otopných těles zpětná montáž otopných těles panelových dvouřadých do 1500 mm</t>
  </si>
  <si>
    <t>219616718</t>
  </si>
  <si>
    <t>https://podminky.urs.cz/item/CS_URS_2023_01/735192923</t>
  </si>
  <si>
    <t>88</t>
  </si>
  <si>
    <t>735192925</t>
  </si>
  <si>
    <t>Vypuštění, zamražení, napuštění radiátorů</t>
  </si>
  <si>
    <t>-569603383</t>
  </si>
  <si>
    <t>https://podminky.urs.cz/item/CS_URS_2022_02/735192925</t>
  </si>
  <si>
    <t>89</t>
  </si>
  <si>
    <t>998735201</t>
  </si>
  <si>
    <t>Přesun hmot pro otopná tělesa stanovený procentní sazbou (%) z ceny vodorovná dopravní vzdálenost do 50 m v objektech výšky do 6 m</t>
  </si>
  <si>
    <t>-2119873890</t>
  </si>
  <si>
    <t>https://podminky.urs.cz/item/CS_URS_2022_02/998735201</t>
  </si>
  <si>
    <t>741</t>
  </si>
  <si>
    <t>Elektroinstalace - silnoproud</t>
  </si>
  <si>
    <t>90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</si>
  <si>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</si>
  <si>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</si>
  <si>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2007071756</t>
  </si>
  <si>
    <t>https://podminky.urs.cz/item/CS_URS_2023_01/741112002</t>
  </si>
  <si>
    <t>91</t>
  </si>
  <si>
    <t>34571465</t>
  </si>
  <si>
    <t>krabice do dutých stěn PVC přístrojová kruhová D 70mm hluboká</t>
  </si>
  <si>
    <t>-999496391</t>
  </si>
  <si>
    <t>92</t>
  </si>
  <si>
    <t>741122015</t>
  </si>
  <si>
    <t>Montáž kabelů měděných bez ukončení uložených pod omítku plných kulatých (např. CYKY), počtu a průřezu žil 3x1,5 mm2</t>
  </si>
  <si>
    <t>-558905978</t>
  </si>
  <si>
    <t>https://podminky.urs.cz/item/CS_URS_2023_01/741122015</t>
  </si>
  <si>
    <t>montáž kabelů světelných okruhů</t>
  </si>
  <si>
    <t>93</t>
  </si>
  <si>
    <t>34111030</t>
  </si>
  <si>
    <t>kabel instalační jádro Cu plné izolace PVC plášť PVC 450/750V (CYKY) 3x1,5mm2</t>
  </si>
  <si>
    <t>-699095317</t>
  </si>
  <si>
    <t>dodávka kabelů světelného okruhu</t>
  </si>
  <si>
    <t>15*1,3</t>
  </si>
  <si>
    <t>94</t>
  </si>
  <si>
    <t>741122016</t>
  </si>
  <si>
    <t>Montáž kabelů měděných bez ukončení uložených pod omítku plných kulatých (např. CYKY), počtu a průřezu žil 3x2,5 až 6 mm2</t>
  </si>
  <si>
    <t>1706998992</t>
  </si>
  <si>
    <t>https://podminky.urs.cz/item/CS_URS_2023_01/741122016</t>
  </si>
  <si>
    <t>montáž kabelů zásuvkových okruhů</t>
  </si>
  <si>
    <t>95</t>
  </si>
  <si>
    <t>34111036</t>
  </si>
  <si>
    <t>kabel instalační jádro Cu plné izolace PVC plášť PVC 450/750V (CYKY) 3x2,5mm2</t>
  </si>
  <si>
    <t>-1373759528</t>
  </si>
  <si>
    <t>dodávka kabelů zásuvkových okruhů a přímotopu</t>
  </si>
  <si>
    <t>96</t>
  </si>
  <si>
    <t>741125811</t>
  </si>
  <si>
    <t>Demontáž zásuvek a spínačů (sjednocení).</t>
  </si>
  <si>
    <t>soub.</t>
  </si>
  <si>
    <t>1690159320</t>
  </si>
  <si>
    <t>https://podminky.urs.cz/item/CS_URS_2023_01/741125811</t>
  </si>
  <si>
    <t>97</t>
  </si>
  <si>
    <t>741310111</t>
  </si>
  <si>
    <t>Montáž spínačů jedno nebo dvoupólových polozapuštěných nebo zapuštěných se zapojením vodičů bezšroubové připojení ovladačů, řazení 0/1-tlačítkových vypínacích</t>
  </si>
  <si>
    <t>-2062432141</t>
  </si>
  <si>
    <t>https://podminky.urs.cz/item/CS_URS_2023_01/741310111</t>
  </si>
  <si>
    <t>98</t>
  </si>
  <si>
    <t>ABB.3559A01345</t>
  </si>
  <si>
    <t>Přístroj spínače jednopólového, řazení 1, 1So</t>
  </si>
  <si>
    <t>-1209574579</t>
  </si>
  <si>
    <t>99</t>
  </si>
  <si>
    <t>34539049</t>
  </si>
  <si>
    <t>kryt spínače jednoduchý</t>
  </si>
  <si>
    <t>-1072824983</t>
  </si>
  <si>
    <t>100</t>
  </si>
  <si>
    <t>34539059</t>
  </si>
  <si>
    <t>rámeček jednonásobný</t>
  </si>
  <si>
    <t>1239968778</t>
  </si>
  <si>
    <t>101</t>
  </si>
  <si>
    <t>741313001</t>
  </si>
  <si>
    <t>Montáž zásuvek domovních se zapojením vodičů bezšroubové připojení polozapuštěných nebo zapuštěných 10/16 A, provedení 2P + PE</t>
  </si>
  <si>
    <t>-643581959</t>
  </si>
  <si>
    <t>https://podminky.urs.cz/item/CS_URS_2023_01/741313001</t>
  </si>
  <si>
    <t>102</t>
  </si>
  <si>
    <t>ABB.5519AA02357B</t>
  </si>
  <si>
    <t>Zásuvka jednonásobná, chráněná, s clonkami, s bezšroub. svorkami Tango®</t>
  </si>
  <si>
    <t>-832701646</t>
  </si>
  <si>
    <t>103</t>
  </si>
  <si>
    <t>741313003</t>
  </si>
  <si>
    <t>Montáž zásuvek domovních se zapojením vodičů bezšroubové připojení polozapuštěných nebo zapuštěných 10/16 A, provedení 2x (2P + PE) dvojnásobná</t>
  </si>
  <si>
    <t>-135057901</t>
  </si>
  <si>
    <t>https://podminky.urs.cz/item/CS_URS_2023_01/741313003</t>
  </si>
  <si>
    <t>104</t>
  </si>
  <si>
    <t>ABB.5512A2359B</t>
  </si>
  <si>
    <t>Zásuvka dvojnásobná s ochrannými kolíky, s clonkami Tango®</t>
  </si>
  <si>
    <t>-760316997</t>
  </si>
  <si>
    <t>105</t>
  </si>
  <si>
    <t>741370001</t>
  </si>
  <si>
    <t>Montáž svítidel žárovkových se zapojením vodičů bytových nebo společenských místností stropních přisazených 1 zdroj bez skla</t>
  </si>
  <si>
    <t>-322472867</t>
  </si>
  <si>
    <t>https://podminky.urs.cz/item/CS_URS_2023_01/741370001</t>
  </si>
  <si>
    <t>106</t>
  </si>
  <si>
    <t>34513152</t>
  </si>
  <si>
    <t>objímka žárovky E27 svorcová 10x1 keramická 1332-837 s kovovým kroužkem</t>
  </si>
  <si>
    <t>-458701350</t>
  </si>
  <si>
    <t>107</t>
  </si>
  <si>
    <t>741370002</t>
  </si>
  <si>
    <t>Montáž svítidel žárovkových se zapojením vodičů bytových nebo společenských místností stropních přisazených 1 zdroj se sklem</t>
  </si>
  <si>
    <t>-271536301</t>
  </si>
  <si>
    <t>https://podminky.urs.cz/item/CS_URS_2023_01/741370002</t>
  </si>
  <si>
    <t>108</t>
  </si>
  <si>
    <t>34821275</t>
  </si>
  <si>
    <t>svítidlo interiérové žárovkové IP42, max. 60W E27</t>
  </si>
  <si>
    <t>938603692</t>
  </si>
  <si>
    <t>109</t>
  </si>
  <si>
    <t>741374011</t>
  </si>
  <si>
    <t>Montáž svítidel halogenových se zapojením vodičů bodových stropních přisazených do 2 zdrojů</t>
  </si>
  <si>
    <t>1667649091</t>
  </si>
  <si>
    <t>https://podminky.urs.cz/item/CS_URS_2023_01/741374011</t>
  </si>
  <si>
    <t>110</t>
  </si>
  <si>
    <t>RMAT0011</t>
  </si>
  <si>
    <t>Sporák elektrický se sklokeramickou varnou deskou</t>
  </si>
  <si>
    <t>-1244173588</t>
  </si>
  <si>
    <t>111</t>
  </si>
  <si>
    <t>741810002</t>
  </si>
  <si>
    <t>Zkoušky a prohlídky elektrických rozvodů a zařízení celková prohlídka a vyhotovení revizní zprávy pro objem montážních prací přes 100 do 500 tis. Kč</t>
  </si>
  <si>
    <t>-1847415293</t>
  </si>
  <si>
    <t>https://podminky.urs.cz/item/CS_URS_2023_01/741810002</t>
  </si>
  <si>
    <t>112</t>
  </si>
  <si>
    <t>998741203</t>
  </si>
  <si>
    <t>Přesun hmot pro silnoproud stanovený procentní sazbou (%) z ceny vodorovná dopravní vzdálenost do 50 m v objektech výšky přes 12 do 24 m</t>
  </si>
  <si>
    <t>-552942154</t>
  </si>
  <si>
    <t>https://podminky.urs.cz/item/CS_URS_2023_01/998741203</t>
  </si>
  <si>
    <t>742</t>
  </si>
  <si>
    <t>Elektroinstalace - slaboproud</t>
  </si>
  <si>
    <t>113</t>
  </si>
  <si>
    <t>742121001</t>
  </si>
  <si>
    <t>Montáž kabelů sdělovacích pro vnitřní rozvody počtu žil do 15</t>
  </si>
  <si>
    <t>632510167</t>
  </si>
  <si>
    <t>https://podminky.urs.cz/item/CS_URS_2023_01/742121001</t>
  </si>
  <si>
    <t>114</t>
  </si>
  <si>
    <t>34121122</t>
  </si>
  <si>
    <t>kabel sdělovací jádro Cu plné izolace PVC plášť PVC 100V (SYKY) 5x2x0,5mm2</t>
  </si>
  <si>
    <t>1364074738</t>
  </si>
  <si>
    <t>15*1,2 "Přepočtené koeficientem množství</t>
  </si>
  <si>
    <t>115</t>
  </si>
  <si>
    <t>742210121</t>
  </si>
  <si>
    <t>Montáž hlásiče automatického bodového</t>
  </si>
  <si>
    <t>1625593933</t>
  </si>
  <si>
    <t>https://podminky.urs.cz/item/CS_URS_2023_01/742210121</t>
  </si>
  <si>
    <t>116</t>
  </si>
  <si>
    <t>40483010</t>
  </si>
  <si>
    <t>detektor kouře a teploty kombinovaný bezdrátový</t>
  </si>
  <si>
    <t>200019068</t>
  </si>
  <si>
    <t>117</t>
  </si>
  <si>
    <t>742420051</t>
  </si>
  <si>
    <t>Montáž společné televizní antény antenního rozbočovače</t>
  </si>
  <si>
    <t>-100800331</t>
  </si>
  <si>
    <t>https://podminky.urs.cz/item/CS_URS_2023_01/742420051</t>
  </si>
  <si>
    <t>118</t>
  </si>
  <si>
    <t>742420121</t>
  </si>
  <si>
    <t>Montáž společné televizní antény televizní zásuvky koncové nebo průběžné</t>
  </si>
  <si>
    <t>1410746904</t>
  </si>
  <si>
    <t>https://podminky.urs.cz/item/CS_URS_2023_01/742420121</t>
  </si>
  <si>
    <t>119</t>
  </si>
  <si>
    <t>998742203</t>
  </si>
  <si>
    <t>Přesun hmot pro slaboproud stanovený procentní sazbou (%) z ceny vodorovná dopravní vzdálenost do 50 m v objektech výšky přes 12 do 24 m</t>
  </si>
  <si>
    <t>827679004</t>
  </si>
  <si>
    <t>https://podminky.urs.cz/item/CS_URS_2023_01/998742203</t>
  </si>
  <si>
    <t>751</t>
  </si>
  <si>
    <t>Vzduchotechnika</t>
  </si>
  <si>
    <t>120</t>
  </si>
  <si>
    <t>751111051</t>
  </si>
  <si>
    <t>Montáž ventilátoru axiálního nízkotlakého podhledového, průměru do 100 mm</t>
  </si>
  <si>
    <t>-447270187</t>
  </si>
  <si>
    <t>121</t>
  </si>
  <si>
    <t>42914501</t>
  </si>
  <si>
    <t>ventilátor axiální tichý malý plastový IP45 výkon 8-13W D 100mm</t>
  </si>
  <si>
    <t>-478230270</t>
  </si>
  <si>
    <t>122</t>
  </si>
  <si>
    <t>751377011</t>
  </si>
  <si>
    <t>Montáž odsávacích stropů, zákrytů odsávacího zákrytu (digestoř) bytového vestavěného</t>
  </si>
  <si>
    <t>154951583</t>
  </si>
  <si>
    <t>https://podminky.urs.cz/item/CS_URS_2023_01/751377011</t>
  </si>
  <si>
    <t>123</t>
  </si>
  <si>
    <t>42958001</t>
  </si>
  <si>
    <t>odsavač par vestavěný výsuvný (digestoř) nerez, max. výkon 640 m3/hod</t>
  </si>
  <si>
    <t>-1381840071</t>
  </si>
  <si>
    <t>124</t>
  </si>
  <si>
    <t>998751202</t>
  </si>
  <si>
    <t>Přesun hmot pro vzduchotechniku stanovený procentní sazbou (%) z ceny vodorovná dopravní vzdálenost do 50 m v objektech výšky přes 12 do 24 m</t>
  </si>
  <si>
    <t>-1180651797</t>
  </si>
  <si>
    <t>https://podminky.urs.cz/item/CS_URS_2023_01/998751202</t>
  </si>
  <si>
    <t>763</t>
  </si>
  <si>
    <t>Konstrukce suché výstavby</t>
  </si>
  <si>
    <t>125</t>
  </si>
  <si>
    <t>763135811</t>
  </si>
  <si>
    <t>Demontáž podhledu sádrokartonového kazetového na zavěšeném na roštu viditelném</t>
  </si>
  <si>
    <t>1715467046</t>
  </si>
  <si>
    <t>https://podminky.urs.cz/item/CS_URS_2023_01/763135811</t>
  </si>
  <si>
    <t>126</t>
  </si>
  <si>
    <t>763172321</t>
  </si>
  <si>
    <t>Montáž dvířek pro konstrukce ze sádrokartonových desek revizních jednoplášťových pro příčky a předsazené stěny velikost (šxv) 200 x 200 mm</t>
  </si>
  <si>
    <t>365297700</t>
  </si>
  <si>
    <t>https://podminky.urs.cz/item/CS_URS_2023_01/763172321</t>
  </si>
  <si>
    <t>127</t>
  </si>
  <si>
    <t>59030710</t>
  </si>
  <si>
    <t>dvířka revizní jednokřídlá s automatickým zámkem 200x200mm</t>
  </si>
  <si>
    <t>-1110036468</t>
  </si>
  <si>
    <t>128</t>
  </si>
  <si>
    <t>998763202</t>
  </si>
  <si>
    <t>Přesun hmot pro dřevostavby stanovený procentní sazbou (%) z ceny vodorovná dopravní vzdálenost do 50 m v objektech výšky přes 12 do 24 m</t>
  </si>
  <si>
    <t>154331498</t>
  </si>
  <si>
    <t>https://podminky.urs.cz/item/CS_URS_2023_01/998763202</t>
  </si>
  <si>
    <t>766</t>
  </si>
  <si>
    <t>Konstrukce truhlářské</t>
  </si>
  <si>
    <t>129</t>
  </si>
  <si>
    <t>766231821</t>
  </si>
  <si>
    <t>Demontáž garnýží.</t>
  </si>
  <si>
    <t>1628799225</t>
  </si>
  <si>
    <t>https://podminky.urs.cz/item/CS_URS_2022_02/766231821</t>
  </si>
  <si>
    <t>130</t>
  </si>
  <si>
    <t>766411821</t>
  </si>
  <si>
    <t>Demontáž obložení stěn palubkami</t>
  </si>
  <si>
    <t>1909306195</t>
  </si>
  <si>
    <t>https://podminky.urs.cz/item/CS_URS_2023_01/766411821</t>
  </si>
  <si>
    <t>131</t>
  </si>
  <si>
    <t>766411822</t>
  </si>
  <si>
    <t>Demontáž obložení stěn podkladových roštů</t>
  </si>
  <si>
    <t>1593420628</t>
  </si>
  <si>
    <t>https://podminky.urs.cz/item/CS_URS_2023_01/766411822</t>
  </si>
  <si>
    <t>132</t>
  </si>
  <si>
    <t>766421821</t>
  </si>
  <si>
    <t>Demontáž obložení podhledů dřevem a polystyrenových desek</t>
  </si>
  <si>
    <t>-1532826445</t>
  </si>
  <si>
    <t>https://podminky.urs.cz/item/CS_URS_2022_02/766421821</t>
  </si>
  <si>
    <t>1,09*1,09</t>
  </si>
  <si>
    <t>133</t>
  </si>
  <si>
    <t>766491851</t>
  </si>
  <si>
    <t>Demontáž ostatních truhlářských konstrukcí prahů dveří jednokřídlových</t>
  </si>
  <si>
    <t>-1397317447</t>
  </si>
  <si>
    <t>https://podminky.urs.cz/item/CS_URS_2023_01/766491851</t>
  </si>
  <si>
    <t>134</t>
  </si>
  <si>
    <t>766660001</t>
  </si>
  <si>
    <t>Montáž dveřních křídel dřevěných nebo plastových otevíravých do ocelové zárubně povrchově upravených jednokřídlových, šířky do 800 mm</t>
  </si>
  <si>
    <t>1363867897</t>
  </si>
  <si>
    <t>https://podminky.urs.cz/item/CS_URS_2023_01/766660001</t>
  </si>
  <si>
    <t>135</t>
  </si>
  <si>
    <t>61164070</t>
  </si>
  <si>
    <t>dveře jednokřídlé voštinové profilované povrch lakovaný plné 600x1970-2100mm</t>
  </si>
  <si>
    <t>275671947</t>
  </si>
  <si>
    <t>136</t>
  </si>
  <si>
    <t>61164071</t>
  </si>
  <si>
    <t>dveře jednokřídlé voštinové profilované povrch lakovaný plné 700x1970-2100mm</t>
  </si>
  <si>
    <t>-372090519</t>
  </si>
  <si>
    <t>137</t>
  </si>
  <si>
    <t>61161007</t>
  </si>
  <si>
    <t>dveře jednokřídlé voštinové povrch lakovaný částečně prosklené 700x1970-2100mm</t>
  </si>
  <si>
    <t>1490139059</t>
  </si>
  <si>
    <t>138</t>
  </si>
  <si>
    <t>61161008</t>
  </si>
  <si>
    <t>dveře jednokřídlé voštinové povrch lakovaný částečně prosklené 800x1970-2100mm</t>
  </si>
  <si>
    <t>172099875</t>
  </si>
  <si>
    <t>139</t>
  </si>
  <si>
    <t>766660723</t>
  </si>
  <si>
    <t>Montáž dveřních doplňků dveřního kování interiérového lůžka protiplechu</t>
  </si>
  <si>
    <t>1703203667</t>
  </si>
  <si>
    <t>https://podminky.urs.cz/item/CS_URS_2023_01/766660723</t>
  </si>
  <si>
    <t>140</t>
  </si>
  <si>
    <t>766663915</t>
  </si>
  <si>
    <t>Oprava dveřních křídel dřevěných ruční seříznutí dveřních křídel z měkkého dřeva</t>
  </si>
  <si>
    <t>-779193282</t>
  </si>
  <si>
    <t>https://podminky.urs.cz/item/CS_URS_2023_01/766663915</t>
  </si>
  <si>
    <t>141</t>
  </si>
  <si>
    <t>766691914</t>
  </si>
  <si>
    <t>Ostatní práce vyvěšení nebo zavěšení křídel dřevěných dveřních, plochy do 2 m2</t>
  </si>
  <si>
    <t>2061512527</t>
  </si>
  <si>
    <t>https://podminky.urs.cz/item/CS_URS_2023_01/766691914</t>
  </si>
  <si>
    <t>142</t>
  </si>
  <si>
    <t>766692112</t>
  </si>
  <si>
    <t>Montáž ostatních truhlářských konstrukcí záclonových krytů povrchově upravených bez olištování, délky přes 1750 do 2700 mm</t>
  </si>
  <si>
    <t>-1596536309</t>
  </si>
  <si>
    <t>https://podminky.urs.cz/item/CS_URS_2023_01/766692112</t>
  </si>
  <si>
    <t>143</t>
  </si>
  <si>
    <t>RMAT0007</t>
  </si>
  <si>
    <t>garnýž dřevěná včetně zakončovacích rohů do 2,7m</t>
  </si>
  <si>
    <t>ks</t>
  </si>
  <si>
    <t>-303008071</t>
  </si>
  <si>
    <t>144</t>
  </si>
  <si>
    <t>766692114</t>
  </si>
  <si>
    <t>Montáž ostatních truhlářských konstrukcí záclonových krytů povrchově upravených bez olištování, délky přes 2700 do 3600 mm</t>
  </si>
  <si>
    <t>-1590945584</t>
  </si>
  <si>
    <t>https://podminky.urs.cz/item/CS_URS_2023_01/766692114</t>
  </si>
  <si>
    <t>145</t>
  </si>
  <si>
    <t>61100000</t>
  </si>
  <si>
    <t>garnýž dřevěná včetně zakončovacích rohů do 4m</t>
  </si>
  <si>
    <t>1469813678</t>
  </si>
  <si>
    <t>146</t>
  </si>
  <si>
    <t>766695212</t>
  </si>
  <si>
    <t>Montáž ostatních truhlářských konstrukcí prahů dveří jednokřídlových, šířky do 100 mm</t>
  </si>
  <si>
    <t>-309289896</t>
  </si>
  <si>
    <t>https://podminky.urs.cz/item/CS_URS_2023_01/766695212</t>
  </si>
  <si>
    <t>147</t>
  </si>
  <si>
    <t>61187136</t>
  </si>
  <si>
    <t>práh dveřní dřevěný dubový tl 20mm dl 720mm š 100mm</t>
  </si>
  <si>
    <t>-1935725341</t>
  </si>
  <si>
    <t>148</t>
  </si>
  <si>
    <t>61187156</t>
  </si>
  <si>
    <t>práh dveřní dřevěný dubový tl 20mm dl 820mm š 100mm</t>
  </si>
  <si>
    <t>802892327</t>
  </si>
  <si>
    <t>149</t>
  </si>
  <si>
    <t>61187181</t>
  </si>
  <si>
    <t>práh dveřní dřevěný dubový tl 20mm dl 920mm š 150mm</t>
  </si>
  <si>
    <t>-1547153281</t>
  </si>
  <si>
    <t>150</t>
  </si>
  <si>
    <t>766811115</t>
  </si>
  <si>
    <t>Montáž kuchyňských linek korpusu spodních skříněk na nožičky (včetně vyrovnání), šířky jednoho dílu do 600 mm</t>
  </si>
  <si>
    <t>-1133461607</t>
  </si>
  <si>
    <t>https://podminky.urs.cz/item/CS_URS_2023_01/766811115</t>
  </si>
  <si>
    <t>151</t>
  </si>
  <si>
    <t>766811141</t>
  </si>
  <si>
    <t>Montáž kuchyňských linek korpusu Příplatek k ceně za usazení vestavěných spotřebičů trouby</t>
  </si>
  <si>
    <t>-1182265299</t>
  </si>
  <si>
    <t>https://podminky.urs.cz/item/CS_URS_2023_01/766811141</t>
  </si>
  <si>
    <t>152</t>
  </si>
  <si>
    <t>RMAT0005</t>
  </si>
  <si>
    <t>linka kuchyňská atypická rohová 3600 mm včetně pracovní desky</t>
  </si>
  <si>
    <t>-1626263049</t>
  </si>
  <si>
    <t>153</t>
  </si>
  <si>
    <t>766811151</t>
  </si>
  <si>
    <t>Montáž kuchyňských linek korpusu horních skříněk šroubovaných na stěnu, šířky jednoho dílu do 600 mm</t>
  </si>
  <si>
    <t>-38611397</t>
  </si>
  <si>
    <t>https://podminky.urs.cz/item/CS_URS_2023_01/766811151</t>
  </si>
  <si>
    <t>154</t>
  </si>
  <si>
    <t>766811213</t>
  </si>
  <si>
    <t>Montáž kuchyňských linek pracovní desky bez výřezu, délky jednoho dílu přes 2000 do 4000 mm</t>
  </si>
  <si>
    <t>290758934</t>
  </si>
  <si>
    <t>https://podminky.urs.cz/item/CS_URS_2023_01/766811213</t>
  </si>
  <si>
    <t>155</t>
  </si>
  <si>
    <t>766811223</t>
  </si>
  <si>
    <t>Montáž kuchyňských linek pracovní desky Příplatek k ceně za usazení dřezu (včetně silikonu)</t>
  </si>
  <si>
    <t>-573282575</t>
  </si>
  <si>
    <t>https://podminky.urs.cz/item/CS_URS_2023_01/766811223</t>
  </si>
  <si>
    <t>156</t>
  </si>
  <si>
    <t>766812840</t>
  </si>
  <si>
    <t>Demontáž kuchyňských linek dřevěných nebo kovových včetně skříněk uchycených na stěně, délky přes 2500 do 4000 mm</t>
  </si>
  <si>
    <t>1716477221</t>
  </si>
  <si>
    <t>https://podminky.urs.cz/item/CS_URS_2023_01/766812840</t>
  </si>
  <si>
    <t>157</t>
  </si>
  <si>
    <t>766821112</t>
  </si>
  <si>
    <t>Montáž nábytku vestavěného korpusu skříně policové dvoukřídlové</t>
  </si>
  <si>
    <t>-1978424248</t>
  </si>
  <si>
    <t>https://podminky.urs.cz/item/CS_URS_2023_01/766821112</t>
  </si>
  <si>
    <t>158</t>
  </si>
  <si>
    <t>RMAT0006</t>
  </si>
  <si>
    <t>skříňka zrcadlová , dveře L/P DEEP 600x15x56 cm bílá s osvětlením</t>
  </si>
  <si>
    <t>27629203</t>
  </si>
  <si>
    <t>159</t>
  </si>
  <si>
    <t>766825821</t>
  </si>
  <si>
    <t>Demontáž nábytku vestavěného skříní dvoukřídlových</t>
  </si>
  <si>
    <t>1629878370</t>
  </si>
  <si>
    <t>https://podminky.urs.cz/item/CS_URS_2023_01/766825821</t>
  </si>
  <si>
    <t>160</t>
  </si>
  <si>
    <t>998766203</t>
  </si>
  <si>
    <t>Přesun hmot pro konstrukce truhlářské stanovený procentní sazbou (%) z ceny vodorovná dopravní vzdálenost do 50 m v objektech výšky přes 12 do 24 m</t>
  </si>
  <si>
    <t>1923707951</t>
  </si>
  <si>
    <t>https://podminky.urs.cz/item/CS_URS_2023_01/998766203</t>
  </si>
  <si>
    <t>771</t>
  </si>
  <si>
    <t>Podlahy z dlaždic</t>
  </si>
  <si>
    <t>161</t>
  </si>
  <si>
    <t>771121011</t>
  </si>
  <si>
    <t>Příprava podkladu před provedením dlažby nátěr penetrační na podlahu</t>
  </si>
  <si>
    <t>148889176</t>
  </si>
  <si>
    <t>https://podminky.urs.cz/item/CS_URS_2023_01/771121011</t>
  </si>
  <si>
    <t>162</t>
  </si>
  <si>
    <t>771151014</t>
  </si>
  <si>
    <t>Příprava podkladu před provedením dlažby samonivelační stěrka min.pevnosti 20 MPa, tloušťky přes 8 do 10 mm</t>
  </si>
  <si>
    <t>-1141255376</t>
  </si>
  <si>
    <t>https://podminky.urs.cz/item/CS_URS_2023_01/771151014</t>
  </si>
  <si>
    <t>163</t>
  </si>
  <si>
    <t>771471810</t>
  </si>
  <si>
    <t>Demontáž soklíků z dlaždic keramických kladených do malty rovných</t>
  </si>
  <si>
    <t>-1959026408</t>
  </si>
  <si>
    <t>https://podminky.urs.cz/item/CS_URS_2023_01/771471810</t>
  </si>
  <si>
    <t>2,16*2+2,24*2-0,7-0,97" Kuchyň</t>
  </si>
  <si>
    <t>1,5*2+0,8*2-0,97" Spíž</t>
  </si>
  <si>
    <t>164</t>
  </si>
  <si>
    <t>771573810</t>
  </si>
  <si>
    <t>Demontáž podlah z dlaždic keramických lepených</t>
  </si>
  <si>
    <t>363845428</t>
  </si>
  <si>
    <t>https://podminky.urs.cz/item/CS_URS_2023_01/771573810</t>
  </si>
  <si>
    <t>165</t>
  </si>
  <si>
    <t>771574113</t>
  </si>
  <si>
    <t>Montáž podlah z dlaždic keramických lepených flexibilním lepidlem maloformátových hladkých přes 12 do 19 ks/m2</t>
  </si>
  <si>
    <t>2054923719</t>
  </si>
  <si>
    <t>https://podminky.urs.cz/item/CS_URS_2023_01/771574113</t>
  </si>
  <si>
    <t>166</t>
  </si>
  <si>
    <t>LSS.TR335061</t>
  </si>
  <si>
    <t>dlaždice slinutá TAURUS GRANIT tmavě béžová 298x298x9mm</t>
  </si>
  <si>
    <t>1064365328</t>
  </si>
  <si>
    <t>5,388*1,1 "Přepočtené koeficientem množství</t>
  </si>
  <si>
    <t>167</t>
  </si>
  <si>
    <t>771577151</t>
  </si>
  <si>
    <t>Montáž podlah z dlaždic keramických kladených do malty Příplatek k cenám za plochu do 5 m2 jednotlivě</t>
  </si>
  <si>
    <t>286628342</t>
  </si>
  <si>
    <t>https://podminky.urs.cz/item/CS_URS_2023_01/771577151</t>
  </si>
  <si>
    <t>168</t>
  </si>
  <si>
    <t>771577152</t>
  </si>
  <si>
    <t>Montáž podlah z dlaždic keramických kladených do malty Příplatek k cenám za podlahy v omezeném prostoru</t>
  </si>
  <si>
    <t>1043953009</t>
  </si>
  <si>
    <t>https://podminky.urs.cz/item/CS_URS_2023_01/771577152</t>
  </si>
  <si>
    <t>169</t>
  </si>
  <si>
    <t>771591115</t>
  </si>
  <si>
    <t>Podlahy - dokončovací práce spárování silikonem</t>
  </si>
  <si>
    <t>-1947520709</t>
  </si>
  <si>
    <t>https://podminky.urs.cz/item/CS_URS_2023_01/771591115</t>
  </si>
  <si>
    <t>2,27*2+2,05*2+0,93*2+1,5*2+0,82*2" koupelna a WC</t>
  </si>
  <si>
    <t>170</t>
  </si>
  <si>
    <t>998771203</t>
  </si>
  <si>
    <t>Přesun hmot pro podlahy z dlaždic stanovený procentní sazbou (%) z ceny vodorovná dopravní vzdálenost do 50 m v objektech výšky přes 12 do 24 m</t>
  </si>
  <si>
    <t>-911888061</t>
  </si>
  <si>
    <t>https://podminky.urs.cz/item/CS_URS_2023_01/998771203</t>
  </si>
  <si>
    <t>775</t>
  </si>
  <si>
    <t>Podlahy skládané</t>
  </si>
  <si>
    <t>171</t>
  </si>
  <si>
    <t>775413320</t>
  </si>
  <si>
    <t>Montáž podlahového soklíku nebo lišty obvodové (soklové) dřevěné bez základního nátěru soklíku ze dřeva tvrdého nebo měkkého, v přírodní barvě připevněného vruty, s přetmelením</t>
  </si>
  <si>
    <t>-10337796</t>
  </si>
  <si>
    <t>https://podminky.urs.cz/item/CS_URS_2023_01/775413320</t>
  </si>
  <si>
    <t>4,15*2+3,46*2-0,8" Pokoj</t>
  </si>
  <si>
    <t>6,17*2+3,59*2-0,8" Obývací pokoj</t>
  </si>
  <si>
    <t>172</t>
  </si>
  <si>
    <t>61418155</t>
  </si>
  <si>
    <t>lišta soklová dřevěná š 15.0 mm, h 60.0 mm</t>
  </si>
  <si>
    <t>-1518855786</t>
  </si>
  <si>
    <t>18,72*1,08 'Přepočtené koeficientem množství</t>
  </si>
  <si>
    <t>173</t>
  </si>
  <si>
    <t>775591311</t>
  </si>
  <si>
    <t>Skládané podlahy - ostatní práce lakování jednotlivé operace základní lak</t>
  </si>
  <si>
    <t>1962737181</t>
  </si>
  <si>
    <t>https://podminky.urs.cz/item/CS_URS_2022_02/775591311</t>
  </si>
  <si>
    <t>174</t>
  </si>
  <si>
    <t>775591312</t>
  </si>
  <si>
    <t>Skládané podlahy - ostatní práce lakování jednotlivé operace vrchní lak pro běžnou zátěž (bytové prostory apod.)</t>
  </si>
  <si>
    <t>-1297720001</t>
  </si>
  <si>
    <t>https://podminky.urs.cz/item/CS_URS_2022_02/775591312</t>
  </si>
  <si>
    <t>34,898*2" vrchní lak 2x</t>
  </si>
  <si>
    <t>175</t>
  </si>
  <si>
    <t>775591316</t>
  </si>
  <si>
    <t>Skládané podlahy - ostatní práce lakování jednotlivé operace mezibroušení mezi vrstvami laku</t>
  </si>
  <si>
    <t>454501755</t>
  </si>
  <si>
    <t>https://podminky.urs.cz/item/CS_URS_2022_02/775591316</t>
  </si>
  <si>
    <t>176</t>
  </si>
  <si>
    <t>775591905</t>
  </si>
  <si>
    <t>Ostatní práce při opravách dřevěných podlah tmelení celoplošné, podlah vlysových, parketových</t>
  </si>
  <si>
    <t>-464314813</t>
  </si>
  <si>
    <t>https://podminky.urs.cz/item/CS_URS_2022_02/775591905</t>
  </si>
  <si>
    <t>177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</si>
  <si>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</si>
  <si>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</si>
  <si>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127012293</t>
  </si>
  <si>
    <t>https://podminky.urs.cz/item/CS_URS_2022_02/775591919</t>
  </si>
  <si>
    <t>178</t>
  </si>
  <si>
    <t>998775203</t>
  </si>
  <si>
    <t>Přesun hmot pro podlahy skládané stanovený procentní sazbou (%) z ceny vodorovná dopravní vzdálenost do 50 m v objektech výšky přes 12 do 24 m</t>
  </si>
  <si>
    <t>-1229930133</t>
  </si>
  <si>
    <t>https://podminky.urs.cz/item/CS_URS_2022_02/998775203</t>
  </si>
  <si>
    <t>776</t>
  </si>
  <si>
    <t>Podlahy povlakové</t>
  </si>
  <si>
    <t>179</t>
  </si>
  <si>
    <t>771151012</t>
  </si>
  <si>
    <t>Příprava podkladu před provedením dlažby samonivelační stěrka min.pevnosti 20 MPa, tloušťky přes 3 do 5 mm</t>
  </si>
  <si>
    <t>-457902840</t>
  </si>
  <si>
    <t>https://podminky.urs.cz/item/CS_URS_2023_01/771151012</t>
  </si>
  <si>
    <t>180</t>
  </si>
  <si>
    <t>776121112</t>
  </si>
  <si>
    <t>Příprava podkladu penetrace vodou ředitelná podlah</t>
  </si>
  <si>
    <t>-1864095937</t>
  </si>
  <si>
    <t>https://podminky.urs.cz/item/CS_URS_2023_01/776121112</t>
  </si>
  <si>
    <t>181</t>
  </si>
  <si>
    <t>776201814</t>
  </si>
  <si>
    <t>Demontáž povlakových podlahovin volně položených podlepených páskou</t>
  </si>
  <si>
    <t>-1672496667</t>
  </si>
  <si>
    <t>https://podminky.urs.cz/item/CS_URS_2023_01/776201814</t>
  </si>
  <si>
    <t>182</t>
  </si>
  <si>
    <t>776221111</t>
  </si>
  <si>
    <t>Montáž podlahovin z PVC lepením standardním lepidlem z pásů standardních</t>
  </si>
  <si>
    <t>700945587</t>
  </si>
  <si>
    <t>https://podminky.urs.cz/item/CS_URS_2023_01/776221111</t>
  </si>
  <si>
    <t>183</t>
  </si>
  <si>
    <t>28412245</t>
  </si>
  <si>
    <t>krytina podlahová heterogenní š 1,5m tl 2mm</t>
  </si>
  <si>
    <t>-215488334</t>
  </si>
  <si>
    <t>16,181*1,1</t>
  </si>
  <si>
    <t>184</t>
  </si>
  <si>
    <t>776223111</t>
  </si>
  <si>
    <t>Montáž podlahovin z PVC spoj podlah svařováním za tepla (včetně frézování)</t>
  </si>
  <si>
    <t>229583477</t>
  </si>
  <si>
    <t>https://podminky.urs.cz/item/CS_URS_2023_01/776223111</t>
  </si>
  <si>
    <t>185</t>
  </si>
  <si>
    <t>776410811</t>
  </si>
  <si>
    <t>Demontáž soklíků nebo lišt pryžových nebo plastových</t>
  </si>
  <si>
    <t>604218467</t>
  </si>
  <si>
    <t>https://podminky.urs.cz/item/CS_URS_2023_01/776410811</t>
  </si>
  <si>
    <t>5,47*2+3*2-1,4-1,6-0,9" Chodba</t>
  </si>
  <si>
    <t>3,59*2+6,17*2-0,8" Obývací pokoj</t>
  </si>
  <si>
    <t>186</t>
  </si>
  <si>
    <t>776411111</t>
  </si>
  <si>
    <t>Montáž soklíků lepením obvodových, výšky do 80 mm</t>
  </si>
  <si>
    <t>-733888242</t>
  </si>
  <si>
    <t>https://podminky.urs.cz/item/CS_URS_2023_01/776411111</t>
  </si>
  <si>
    <t>187</t>
  </si>
  <si>
    <t>28411008</t>
  </si>
  <si>
    <t>lišta soklová PVC 16x60mm</t>
  </si>
  <si>
    <t>1421932332</t>
  </si>
  <si>
    <t>23,8*1,1 "Přepočtené koeficientem množství</t>
  </si>
  <si>
    <t>188</t>
  </si>
  <si>
    <t>776991821</t>
  </si>
  <si>
    <t>Ostatní práce odstranění lepidla ručně z podlah</t>
  </si>
  <si>
    <t>1407560528</t>
  </si>
  <si>
    <t>https://podminky.urs.cz/item/CS_URS_2023_01/776991821</t>
  </si>
  <si>
    <t>189</t>
  </si>
  <si>
    <t>998776203</t>
  </si>
  <si>
    <t>Přesun hmot pro podlahy povlakové stanovený procentní sazbou (%) z ceny vodorovná dopravní vzdálenost do 50 m v objektech výšky přes 12 do 24 m</t>
  </si>
  <si>
    <t>6941875</t>
  </si>
  <si>
    <t>https://podminky.urs.cz/item/CS_URS_2023_01/998776203</t>
  </si>
  <si>
    <t>781</t>
  </si>
  <si>
    <t>Dokončovací práce - obklady</t>
  </si>
  <si>
    <t>190</t>
  </si>
  <si>
    <t>781121011</t>
  </si>
  <si>
    <t>Příprava podkladu před provedením obkladu nátěr penetrační na stěnu</t>
  </si>
  <si>
    <t>-504360591</t>
  </si>
  <si>
    <t>https://podminky.urs.cz/item/CS_URS_2023_01/781121011</t>
  </si>
  <si>
    <t>191</t>
  </si>
  <si>
    <t>781471810</t>
  </si>
  <si>
    <t>Demontáž obkladů z dlaždic keramických kladených do malty</t>
  </si>
  <si>
    <t>1896872118</t>
  </si>
  <si>
    <t>https://podminky.urs.cz/item/CS_URS_2023_01/781471810</t>
  </si>
  <si>
    <t>192</t>
  </si>
  <si>
    <t>781474113</t>
  </si>
  <si>
    <t>Montáž obkladů vnitřních stěn z dlaždic keramických lepených flexibilním lepidlem maloformátových hladkých přes 12 do 19 ks/m2</t>
  </si>
  <si>
    <t>-2127153936</t>
  </si>
  <si>
    <t>https://podminky.urs.cz/item/CS_URS_2023_01/781474113</t>
  </si>
  <si>
    <t>193</t>
  </si>
  <si>
    <t>59761071</t>
  </si>
  <si>
    <t>obklad keramický hladký přes 12 do 19ks/m2</t>
  </si>
  <si>
    <t>293989604</t>
  </si>
  <si>
    <t>33,88*1,1 "Přepočtené koeficientem množství</t>
  </si>
  <si>
    <t>194</t>
  </si>
  <si>
    <t>781477111</t>
  </si>
  <si>
    <t>Montáž obkladů vnitřních stěn z dlaždic keramických Příplatek k cenám za plochu do 10 m2 jednotlivě</t>
  </si>
  <si>
    <t>-1091060375</t>
  </si>
  <si>
    <t>https://podminky.urs.cz/item/CS_URS_2023_01/781477111</t>
  </si>
  <si>
    <t>195</t>
  </si>
  <si>
    <t>781477112</t>
  </si>
  <si>
    <t>Montáž obkladů vnitřních stěn z dlaždic keramických Příplatek k cenám za obklady v omezeném prostoru</t>
  </si>
  <si>
    <t>-2005708117</t>
  </si>
  <si>
    <t>https://podminky.urs.cz/item/CS_URS_2023_01/781477112</t>
  </si>
  <si>
    <t>196</t>
  </si>
  <si>
    <t>781493111</t>
  </si>
  <si>
    <t>Obklad - dokončující práce profily ukončovací plastové lepené standardním lepidlem rohové</t>
  </si>
  <si>
    <t>87808992</t>
  </si>
  <si>
    <t>https://podminky.urs.cz/item/CS_URS_2023_01/781493111</t>
  </si>
  <si>
    <t>18*2+1,5</t>
  </si>
  <si>
    <t>197</t>
  </si>
  <si>
    <t>781493511</t>
  </si>
  <si>
    <t>Obklad - dokončující práce profily ukončovací plastové lepené standardním lepidlem ukončovací</t>
  </si>
  <si>
    <t>258999098</t>
  </si>
  <si>
    <t>https://podminky.urs.cz/item/CS_URS_2023_01/781493511</t>
  </si>
  <si>
    <t>2,27*2+2,05*2+0,93*2+0,82*2+1,5*2+1,2" Koupelna, kuchyň a WC</t>
  </si>
  <si>
    <t>198</t>
  </si>
  <si>
    <t>998781203</t>
  </si>
  <si>
    <t>Přesun hmot pro obklady keramické stanovený procentní sazbou (%) z ceny vodorovná dopravní vzdálenost do 50 m v objektech výšky přes 12 do 24 m</t>
  </si>
  <si>
    <t>-953526857</t>
  </si>
  <si>
    <t>https://podminky.urs.cz/item/CS_URS_2023_01/998781203</t>
  </si>
  <si>
    <t>783</t>
  </si>
  <si>
    <t>Dokončovací práce - nátěry</t>
  </si>
  <si>
    <t>199</t>
  </si>
  <si>
    <t>783000125</t>
  </si>
  <si>
    <t>Zakrývání konstrukcí včetně pozdějšího odkrytí konstrukcí nebo prvků obalením fólií</t>
  </si>
  <si>
    <t>824329616</t>
  </si>
  <si>
    <t>https://podminky.urs.cz/item/CS_URS_2023_01/783000125</t>
  </si>
  <si>
    <t>200</t>
  </si>
  <si>
    <t>28323156</t>
  </si>
  <si>
    <t>fólie pro malířské potřeby zakrývací tl 41µ 4x5m</t>
  </si>
  <si>
    <t>-1893764032</t>
  </si>
  <si>
    <t>201</t>
  </si>
  <si>
    <t>783101203</t>
  </si>
  <si>
    <t>Příprava podkladu truhlářských konstrukcí před provedením nátěru broušení smirkovým papírem nebo plátnem jemné</t>
  </si>
  <si>
    <t>-2084639371</t>
  </si>
  <si>
    <t>https://podminky.urs.cz/item/CS_URS_2023_01/783101203</t>
  </si>
  <si>
    <t xml:space="preserve">(3,04*2)*2+(2,14*2)*2+1,8*0,62+0,955*0,62" Okna </t>
  </si>
  <si>
    <t>202</t>
  </si>
  <si>
    <t>783101403</t>
  </si>
  <si>
    <t>Příprava podkladu truhlářských konstrukcí před provedením nátěru oprášení</t>
  </si>
  <si>
    <t>-654382884</t>
  </si>
  <si>
    <t>https://podminky.urs.cz/item/CS_URS_2023_01/783101403</t>
  </si>
  <si>
    <t>203</t>
  </si>
  <si>
    <t>783106805</t>
  </si>
  <si>
    <t>Odstranění nátěrů z truhlářských konstrukcí opálením s obroušením</t>
  </si>
  <si>
    <t>546153516</t>
  </si>
  <si>
    <t>https://podminky.urs.cz/item/CS_URS_2023_01/783106805</t>
  </si>
  <si>
    <t>204</t>
  </si>
  <si>
    <t>783114101</t>
  </si>
  <si>
    <t>Základní nátěr truhlářských konstrukcí jednonásobný syntetický</t>
  </si>
  <si>
    <t>1595505956</t>
  </si>
  <si>
    <t>https://podminky.urs.cz/item/CS_URS_2023_01/783114101</t>
  </si>
  <si>
    <t>205</t>
  </si>
  <si>
    <t>783117101</t>
  </si>
  <si>
    <t>Krycí nátěr truhlářských konstrukcí jednonásobný syntetický</t>
  </si>
  <si>
    <t>-1984893638</t>
  </si>
  <si>
    <t>https://podminky.urs.cz/item/CS_URS_2023_01/783117101</t>
  </si>
  <si>
    <t>206</t>
  </si>
  <si>
    <t>783122131</t>
  </si>
  <si>
    <t>Tmelení truhlářských konstrukcí plošné (plné) včetně přebroušení tmelených míst, tmelem disperzním akrylátovým nebo latexovým</t>
  </si>
  <si>
    <t>862828870</t>
  </si>
  <si>
    <t>https://podminky.urs.cz/item/CS_URS_2023_01/783122131</t>
  </si>
  <si>
    <t>207</t>
  </si>
  <si>
    <t>783162201</t>
  </si>
  <si>
    <t>Dotmelení skleněných výplní truhlářských konstrukcí tmelem sklenářským</t>
  </si>
  <si>
    <t>2000966093</t>
  </si>
  <si>
    <t>https://podminky.urs.cz/item/CS_URS_2023_01/783162201</t>
  </si>
  <si>
    <t>12*2+12*2+4*1,5+3*4+4*2+2*4+0,5*4</t>
  </si>
  <si>
    <t>208</t>
  </si>
  <si>
    <t>783301313</t>
  </si>
  <si>
    <t>Příprava podkladu zámečnických konstrukcí před provedením nátěru odmaštění odmašťovačem ředidlovým</t>
  </si>
  <si>
    <t>-1204813435</t>
  </si>
  <si>
    <t>https://podminky.urs.cz/item/CS_URS_2023_01/783301313</t>
  </si>
  <si>
    <t>209</t>
  </si>
  <si>
    <t>783315101</t>
  </si>
  <si>
    <t>Mezinátěr zámečnických konstrukcí jednonásobný syntetický standardní</t>
  </si>
  <si>
    <t>2083434033</t>
  </si>
  <si>
    <t>https://podminky.urs.cz/item/CS_URS_2023_01/783315101</t>
  </si>
  <si>
    <t>1,8+1,68*2+1,47*2+1,26" zárubně</t>
  </si>
  <si>
    <t>210</t>
  </si>
  <si>
    <t>783317101</t>
  </si>
  <si>
    <t>Krycí nátěr (email) zámečnických konstrukcí jednonásobný syntetický standardní</t>
  </si>
  <si>
    <t>1000556110</t>
  </si>
  <si>
    <t>https://podminky.urs.cz/item/CS_URS_2023_01/783317101</t>
  </si>
  <si>
    <t>211</t>
  </si>
  <si>
    <t>783601715</t>
  </si>
  <si>
    <t>Příprava podkladu armatur a kovových potrubí před provedením nátěru potrubí do DN 50 mm odmaštěním, odmašťovačem ředidlovým</t>
  </si>
  <si>
    <t>1616908532</t>
  </si>
  <si>
    <t>https://podminky.urs.cz/item/CS_URS_2023_01/783601715</t>
  </si>
  <si>
    <t>212</t>
  </si>
  <si>
    <t>783614551</t>
  </si>
  <si>
    <t>Základní nátěr armatur a kovových potrubí jednonásobný potrubí do DN 50 mm syntetický</t>
  </si>
  <si>
    <t>1898002190</t>
  </si>
  <si>
    <t>https://podminky.urs.cz/item/CS_URS_2023_01/783614551</t>
  </si>
  <si>
    <t>213</t>
  </si>
  <si>
    <t>783615551</t>
  </si>
  <si>
    <t>Mezinátěr armatur a kovových potrubí potrubí do DN 50 mm syntetický standardní</t>
  </si>
  <si>
    <t>-1121368728</t>
  </si>
  <si>
    <t>https://podminky.urs.cz/item/CS_URS_2023_01/783615551</t>
  </si>
  <si>
    <t>214</t>
  </si>
  <si>
    <t>783617601</t>
  </si>
  <si>
    <t>Krycí nátěr (email) armatur a kovových potrubí potrubí do DN 50 mm jednonásobný syntetický standardní</t>
  </si>
  <si>
    <t>-270171534</t>
  </si>
  <si>
    <t>https://podminky.urs.cz/item/CS_URS_2023_01/783617601</t>
  </si>
  <si>
    <t>215</t>
  </si>
  <si>
    <t>783601311</t>
  </si>
  <si>
    <t>Příprava podkladu otopných těles před provedením nátěrů deskových odrezivěním bezoplachovým</t>
  </si>
  <si>
    <t>470579742</t>
  </si>
  <si>
    <t>https://podminky.urs.cz/item/CS_URS_2022_02/783601311</t>
  </si>
  <si>
    <t>216</t>
  </si>
  <si>
    <t>783601315</t>
  </si>
  <si>
    <t>Příprava podkladu otopných těles před provedením nátěrů deskových odmaštěním vodou ředitelným</t>
  </si>
  <si>
    <t>1773356832</t>
  </si>
  <si>
    <t>https://podminky.urs.cz/item/CS_URS_2022_02/783601315</t>
  </si>
  <si>
    <t>217</t>
  </si>
  <si>
    <t>783652121</t>
  </si>
  <si>
    <t>Tmelení otopných těles včetně přebroušení tmelených míst deskových, tmelem polyesterovým</t>
  </si>
  <si>
    <t>1113913475</t>
  </si>
  <si>
    <t>https://podminky.urs.cz/item/CS_URS_2022_02/783652121</t>
  </si>
  <si>
    <t>218</t>
  </si>
  <si>
    <t>783614121</t>
  </si>
  <si>
    <t>Základní nátěr otopných těles jednonásobný deskových syntetický</t>
  </si>
  <si>
    <t>-499221769</t>
  </si>
  <si>
    <t>https://podminky.urs.cz/item/CS_URS_2023_01/783614121</t>
  </si>
  <si>
    <t>219</t>
  </si>
  <si>
    <t>783617127</t>
  </si>
  <si>
    <t>Krycí nátěr (email) otopných těles deskových dvojnásobný syntetický</t>
  </si>
  <si>
    <t>479563435</t>
  </si>
  <si>
    <t>https://podminky.urs.cz/item/CS_URS_2023_01/783617127</t>
  </si>
  <si>
    <t>784</t>
  </si>
  <si>
    <t>Dokončovací práce - malby a tapety</t>
  </si>
  <si>
    <t>220</t>
  </si>
  <si>
    <t>784111011</t>
  </si>
  <si>
    <t>Obroušení podkladu omítky v místnostech výšky do 3,80 m</t>
  </si>
  <si>
    <t>-1213584715</t>
  </si>
  <si>
    <t>https://podminky.urs.cz/item/CS_URS_2023_01/784111011</t>
  </si>
  <si>
    <t>221</t>
  </si>
  <si>
    <t>784111031</t>
  </si>
  <si>
    <t>Omytí podkladu omytí v místnostech výšky do 3,80 m</t>
  </si>
  <si>
    <t>-95043356</t>
  </si>
  <si>
    <t>https://podminky.urs.cz/item/CS_URS_2023_01/784111031</t>
  </si>
  <si>
    <t>222</t>
  </si>
  <si>
    <t>784121001</t>
  </si>
  <si>
    <t>Oškrabání malby v místnostech výšky do 3,80 m</t>
  </si>
  <si>
    <t>-617188572</t>
  </si>
  <si>
    <t>https://podminky.urs.cz/item/CS_URS_2023_01/784121001</t>
  </si>
  <si>
    <t>223</t>
  </si>
  <si>
    <t>784141001</t>
  </si>
  <si>
    <t>Odstranění plísní v místnostech výšky do 3,80 m</t>
  </si>
  <si>
    <t>1151896430</t>
  </si>
  <si>
    <t>https://podminky.urs.cz/item/CS_URS_2023_01/784141001</t>
  </si>
  <si>
    <t>224</t>
  </si>
  <si>
    <t>784151011</t>
  </si>
  <si>
    <t>Izolování izolačními barvami vodou ředitelnými dvojnásobné v místnostech výšky do 3,80 m</t>
  </si>
  <si>
    <t>-838068371</t>
  </si>
  <si>
    <t>https://podminky.urs.cz/item/CS_URS_2023_01/784151011</t>
  </si>
  <si>
    <t>225</t>
  </si>
  <si>
    <t>784161101</t>
  </si>
  <si>
    <t>Bandážování (materiál ve specifikaci) spar a prasklin v místnostech výšky do 3,80 m</t>
  </si>
  <si>
    <t>1994562816</t>
  </si>
  <si>
    <t>https://podminky.urs.cz/item/CS_URS_2023_01/784161101</t>
  </si>
  <si>
    <t>226</t>
  </si>
  <si>
    <t>784161111</t>
  </si>
  <si>
    <t>Bandážování (materiál ve specifikaci) rohů stěn v místnostech výšky do 3,80 m</t>
  </si>
  <si>
    <t>104924637</t>
  </si>
  <si>
    <t>https://podminky.urs.cz/item/CS_URS_2023_01/784161111</t>
  </si>
  <si>
    <t>227</t>
  </si>
  <si>
    <t>62750105</t>
  </si>
  <si>
    <t>páska papírová výztužná</t>
  </si>
  <si>
    <t>1342365517</t>
  </si>
  <si>
    <t>35*1,1</t>
  </si>
  <si>
    <t>38,5*1,05 'Přepočtené koeficientem množství</t>
  </si>
  <si>
    <t>228</t>
  </si>
  <si>
    <t>784181101</t>
  </si>
  <si>
    <t>Penetrace podkladu jednonásobná základní akrylátová bezbarvá v místnostech výšky do 3,80 m</t>
  </si>
  <si>
    <t>1043104497</t>
  </si>
  <si>
    <t>https://podminky.urs.cz/item/CS_URS_2023_01/784181101</t>
  </si>
  <si>
    <t>229</t>
  </si>
  <si>
    <t>784221101</t>
  </si>
  <si>
    <t>Malby z malířských směsí otěruvzdorných za sucha dvojnásobné, bílé za sucha otěruvzdorné dobře v místnostech výšky do 3,80 m</t>
  </si>
  <si>
    <t>-778592713</t>
  </si>
  <si>
    <t>https://podminky.urs.cz/item/CS_URS_2023_01/784221101</t>
  </si>
  <si>
    <t>VRN</t>
  </si>
  <si>
    <t>Vedlejší rozpočtové náklady</t>
  </si>
  <si>
    <t>VRN3</t>
  </si>
  <si>
    <t>Zařízení staveniště</t>
  </si>
  <si>
    <t>230</t>
  </si>
  <si>
    <t>030001000</t>
  </si>
  <si>
    <t>1024</t>
  </si>
  <si>
    <t>-247943015</t>
  </si>
  <si>
    <t>https://podminky.urs.cz/item/CS_URS_2023_01/030001000</t>
  </si>
  <si>
    <t>VRN7</t>
  </si>
  <si>
    <t>Provozní vlivy</t>
  </si>
  <si>
    <t>231</t>
  </si>
  <si>
    <t>070001000</t>
  </si>
  <si>
    <t>-92964583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</si>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</sst>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2" fillId="0" borderId="20" xfId="0" applyFont="1" applyBorder="1" applyAlignment="1">
      <alignment horizontal="left" vertical="center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1131121" TargetMode="External" /><Relationship Id="rId2" Type="http://schemas.openxmlformats.org/officeDocument/2006/relationships/hyperlink" Target="https://podminky.urs.cz/item/CS_URS_2023_01/612131121" TargetMode="External" /><Relationship Id="rId3" Type="http://schemas.openxmlformats.org/officeDocument/2006/relationships/hyperlink" Target="https://podminky.urs.cz/item/CS_URS_2023_01/612135101" TargetMode="External" /><Relationship Id="rId4" Type="http://schemas.openxmlformats.org/officeDocument/2006/relationships/hyperlink" Target="https://podminky.urs.cz/item/CS_URS_2023_01/612311131" TargetMode="External" /><Relationship Id="rId5" Type="http://schemas.openxmlformats.org/officeDocument/2006/relationships/hyperlink" Target="https://podminky.urs.cz/item/CS_URS_2023_01/612321121" TargetMode="External" /><Relationship Id="rId6" Type="http://schemas.openxmlformats.org/officeDocument/2006/relationships/hyperlink" Target="https://podminky.urs.cz/item/CS_URS_2023_01/612321191" TargetMode="External" /><Relationship Id="rId7" Type="http://schemas.openxmlformats.org/officeDocument/2006/relationships/hyperlink" Target="https://podminky.urs.cz/item/CS_URS_2023_01/619995001" TargetMode="External" /><Relationship Id="rId8" Type="http://schemas.openxmlformats.org/officeDocument/2006/relationships/hyperlink" Target="https://podminky.urs.cz/item/CS_URS_2023_01/949101111" TargetMode="External" /><Relationship Id="rId9" Type="http://schemas.openxmlformats.org/officeDocument/2006/relationships/hyperlink" Target="https://podminky.urs.cz/item/CS_URS_2023_01/952901108" TargetMode="External" /><Relationship Id="rId10" Type="http://schemas.openxmlformats.org/officeDocument/2006/relationships/hyperlink" Target="https://podminky.urs.cz/item/CS_URS_2023_01/952901114" TargetMode="External" /><Relationship Id="rId11" Type="http://schemas.openxmlformats.org/officeDocument/2006/relationships/hyperlink" Target="https://podminky.urs.cz/item/CS_URS_2023_01/952902031" TargetMode="External" /><Relationship Id="rId12" Type="http://schemas.openxmlformats.org/officeDocument/2006/relationships/hyperlink" Target="https://podminky.urs.cz/item/CS_URS_2023_01/965046111" TargetMode="External" /><Relationship Id="rId13" Type="http://schemas.openxmlformats.org/officeDocument/2006/relationships/hyperlink" Target="https://podminky.urs.cz/item/CS_URS_2023_01/965046119" TargetMode="External" /><Relationship Id="rId14" Type="http://schemas.openxmlformats.org/officeDocument/2006/relationships/hyperlink" Target="https://podminky.urs.cz/item/CS_URS_2023_01/974031132" TargetMode="External" /><Relationship Id="rId15" Type="http://schemas.openxmlformats.org/officeDocument/2006/relationships/hyperlink" Target="https://podminky.urs.cz/item/CS_URS_2023_01/977333121" TargetMode="External" /><Relationship Id="rId16" Type="http://schemas.openxmlformats.org/officeDocument/2006/relationships/hyperlink" Target="https://podminky.urs.cz/item/CS_URS_2023_01/977333122" TargetMode="External" /><Relationship Id="rId17" Type="http://schemas.openxmlformats.org/officeDocument/2006/relationships/hyperlink" Target="https://podminky.urs.cz/item/CS_URS_2023_01/977343212" TargetMode="External" /><Relationship Id="rId18" Type="http://schemas.openxmlformats.org/officeDocument/2006/relationships/hyperlink" Target="https://podminky.urs.cz/item/CS_URS_2023_01/978013191" TargetMode="External" /><Relationship Id="rId19" Type="http://schemas.openxmlformats.org/officeDocument/2006/relationships/hyperlink" Target="https://podminky.urs.cz/item/CS_URS_2023_01/978035117" TargetMode="External" /><Relationship Id="rId20" Type="http://schemas.openxmlformats.org/officeDocument/2006/relationships/hyperlink" Target="https://podminky.urs.cz/item/CS_URS_2023_01/997002511" TargetMode="External" /><Relationship Id="rId21" Type="http://schemas.openxmlformats.org/officeDocument/2006/relationships/hyperlink" Target="https://podminky.urs.cz/item/CS_URS_2023_01/997002519" TargetMode="External" /><Relationship Id="rId22" Type="http://schemas.openxmlformats.org/officeDocument/2006/relationships/hyperlink" Target="https://podminky.urs.cz/item/CS_URS_2023_01/997002611" TargetMode="External" /><Relationship Id="rId23" Type="http://schemas.openxmlformats.org/officeDocument/2006/relationships/hyperlink" Target="https://podminky.urs.cz/item/CS_URS_2023_01/997013216" TargetMode="External" /><Relationship Id="rId24" Type="http://schemas.openxmlformats.org/officeDocument/2006/relationships/hyperlink" Target="https://podminky.urs.cz/item/CS_URS_2023_01/997013219" TargetMode="External" /><Relationship Id="rId25" Type="http://schemas.openxmlformats.org/officeDocument/2006/relationships/hyperlink" Target="https://podminky.urs.cz/item/CS_URS_2023_01/997013609" TargetMode="External" /><Relationship Id="rId26" Type="http://schemas.openxmlformats.org/officeDocument/2006/relationships/hyperlink" Target="https://podminky.urs.cz/item/CS_URS_2023_01/998018003" TargetMode="External" /><Relationship Id="rId27" Type="http://schemas.openxmlformats.org/officeDocument/2006/relationships/hyperlink" Target="https://podminky.urs.cz/item/CS_URS_2023_01/711113117" TargetMode="External" /><Relationship Id="rId28" Type="http://schemas.openxmlformats.org/officeDocument/2006/relationships/hyperlink" Target="https://podminky.urs.cz/item/CS_URS_2023_01/711113127" TargetMode="External" /><Relationship Id="rId29" Type="http://schemas.openxmlformats.org/officeDocument/2006/relationships/hyperlink" Target="https://podminky.urs.cz/item/CS_URS_2023_01/711199101" TargetMode="External" /><Relationship Id="rId30" Type="http://schemas.openxmlformats.org/officeDocument/2006/relationships/hyperlink" Target="https://podminky.urs.cz/item/CS_URS_2023_01/998711202" TargetMode="External" /><Relationship Id="rId31" Type="http://schemas.openxmlformats.org/officeDocument/2006/relationships/hyperlink" Target="https://podminky.urs.cz/item/CS_URS_2023_01/721174043" TargetMode="External" /><Relationship Id="rId32" Type="http://schemas.openxmlformats.org/officeDocument/2006/relationships/hyperlink" Target="https://podminky.urs.cz/item/CS_URS_2023_01/721174045" TargetMode="External" /><Relationship Id="rId33" Type="http://schemas.openxmlformats.org/officeDocument/2006/relationships/hyperlink" Target="https://podminky.urs.cz/item/CS_URS_2023_01/721194105" TargetMode="External" /><Relationship Id="rId34" Type="http://schemas.openxmlformats.org/officeDocument/2006/relationships/hyperlink" Target="https://podminky.urs.cz/item/CS_URS_2023_01/721229111" TargetMode="External" /><Relationship Id="rId35" Type="http://schemas.openxmlformats.org/officeDocument/2006/relationships/hyperlink" Target="https://podminky.urs.cz/item/CS_URS_2023_01/721290111" TargetMode="External" /><Relationship Id="rId36" Type="http://schemas.openxmlformats.org/officeDocument/2006/relationships/hyperlink" Target="https://podminky.urs.cz/item/CS_URS_2023_01/998721203" TargetMode="External" /><Relationship Id="rId37" Type="http://schemas.openxmlformats.org/officeDocument/2006/relationships/hyperlink" Target="https://podminky.urs.cz/item/CS_URS_2023_01/722176112" TargetMode="External" /><Relationship Id="rId38" Type="http://schemas.openxmlformats.org/officeDocument/2006/relationships/hyperlink" Target="https://podminky.urs.cz/item/CS_URS_2023_01/722176113" TargetMode="External" /><Relationship Id="rId39" Type="http://schemas.openxmlformats.org/officeDocument/2006/relationships/hyperlink" Target="https://podminky.urs.cz/item/CS_URS_2023_01/722181211" TargetMode="External" /><Relationship Id="rId40" Type="http://schemas.openxmlformats.org/officeDocument/2006/relationships/hyperlink" Target="https://podminky.urs.cz/item/CS_URS_2023_01/722181212" TargetMode="External" /><Relationship Id="rId41" Type="http://schemas.openxmlformats.org/officeDocument/2006/relationships/hyperlink" Target="https://podminky.urs.cz/item/CS_URS_2023_01/722190401" TargetMode="External" /><Relationship Id="rId42" Type="http://schemas.openxmlformats.org/officeDocument/2006/relationships/hyperlink" Target="https://podminky.urs.cz/item/CS_URS_2023_01/722220111" TargetMode="External" /><Relationship Id="rId43" Type="http://schemas.openxmlformats.org/officeDocument/2006/relationships/hyperlink" Target="https://podminky.urs.cz/item/CS_URS_2023_01/722220121" TargetMode="External" /><Relationship Id="rId44" Type="http://schemas.openxmlformats.org/officeDocument/2006/relationships/hyperlink" Target="https://podminky.urs.cz/item/CS_URS_2023_01/722240123" TargetMode="External" /><Relationship Id="rId45" Type="http://schemas.openxmlformats.org/officeDocument/2006/relationships/hyperlink" Target="https://podminky.urs.cz/item/CS_URS_2023_01/722290234" TargetMode="External" /><Relationship Id="rId46" Type="http://schemas.openxmlformats.org/officeDocument/2006/relationships/hyperlink" Target="https://podminky.urs.cz/item/CS_URS_2023_01/998722203" TargetMode="External" /><Relationship Id="rId47" Type="http://schemas.openxmlformats.org/officeDocument/2006/relationships/hyperlink" Target="https://podminky.urs.cz/item/CS_URS_2023_01/725110811" TargetMode="External" /><Relationship Id="rId48" Type="http://schemas.openxmlformats.org/officeDocument/2006/relationships/hyperlink" Target="https://podminky.urs.cz/item/CS_URS_2023_01/725119122" TargetMode="External" /><Relationship Id="rId49" Type="http://schemas.openxmlformats.org/officeDocument/2006/relationships/hyperlink" Target="https://podminky.urs.cz/item/CS_URS_2023_01/725210821" TargetMode="External" /><Relationship Id="rId50" Type="http://schemas.openxmlformats.org/officeDocument/2006/relationships/hyperlink" Target="https://podminky.urs.cz/item/CS_URS_2023_01/725211601" TargetMode="External" /><Relationship Id="rId51" Type="http://schemas.openxmlformats.org/officeDocument/2006/relationships/hyperlink" Target="https://podminky.urs.cz/item/CS_URS_2022_02/725240811" TargetMode="External" /><Relationship Id="rId52" Type="http://schemas.openxmlformats.org/officeDocument/2006/relationships/hyperlink" Target="https://podminky.urs.cz/item/CS_URS_2023_01/725241214" TargetMode="External" /><Relationship Id="rId53" Type="http://schemas.openxmlformats.org/officeDocument/2006/relationships/hyperlink" Target="https://podminky.urs.cz/item/CS_URS_2022_02/725244313" TargetMode="External" /><Relationship Id="rId54" Type="http://schemas.openxmlformats.org/officeDocument/2006/relationships/hyperlink" Target="https://podminky.urs.cz/item/CS_URS_2023_01/725291641" TargetMode="External" /><Relationship Id="rId55" Type="http://schemas.openxmlformats.org/officeDocument/2006/relationships/hyperlink" Target="https://podminky.urs.cz/item/CS_URS_2023_01/725319111" TargetMode="External" /><Relationship Id="rId56" Type="http://schemas.openxmlformats.org/officeDocument/2006/relationships/hyperlink" Target="https://podminky.urs.cz/item/CS_URS_2023_01/725532116" TargetMode="External" /><Relationship Id="rId57" Type="http://schemas.openxmlformats.org/officeDocument/2006/relationships/hyperlink" Target="https://podminky.urs.cz/item/CS_URS_2023_01/725819202" TargetMode="External" /><Relationship Id="rId58" Type="http://schemas.openxmlformats.org/officeDocument/2006/relationships/hyperlink" Target="https://podminky.urs.cz/item/CS_URS_2023_01/725819401" TargetMode="External" /><Relationship Id="rId59" Type="http://schemas.openxmlformats.org/officeDocument/2006/relationships/hyperlink" Target="https://podminky.urs.cz/item/CS_URS_2023_01/725820801" TargetMode="External" /><Relationship Id="rId60" Type="http://schemas.openxmlformats.org/officeDocument/2006/relationships/hyperlink" Target="https://podminky.urs.cz/item/CS_URS_2023_01/725820802" TargetMode="External" /><Relationship Id="rId61" Type="http://schemas.openxmlformats.org/officeDocument/2006/relationships/hyperlink" Target="https://podminky.urs.cz/item/CS_URS_2023_01/725829111" TargetMode="External" /><Relationship Id="rId62" Type="http://schemas.openxmlformats.org/officeDocument/2006/relationships/hyperlink" Target="https://podminky.urs.cz/item/CS_URS_2023_01/725829131" TargetMode="External" /><Relationship Id="rId63" Type="http://schemas.openxmlformats.org/officeDocument/2006/relationships/hyperlink" Target="https://podminky.urs.cz/item/CS_URS_2023_01/725839101" TargetMode="External" /><Relationship Id="rId64" Type="http://schemas.openxmlformats.org/officeDocument/2006/relationships/hyperlink" Target="https://podminky.urs.cz/item/CS_URS_2023_01/725869218" TargetMode="External" /><Relationship Id="rId65" Type="http://schemas.openxmlformats.org/officeDocument/2006/relationships/hyperlink" Target="https://podminky.urs.cz/item/CS_URS_2023_01/998725203" TargetMode="External" /><Relationship Id="rId66" Type="http://schemas.openxmlformats.org/officeDocument/2006/relationships/hyperlink" Target="https://podminky.urs.cz/item/CS_URS_2022_02/734209103" TargetMode="External" /><Relationship Id="rId67" Type="http://schemas.openxmlformats.org/officeDocument/2006/relationships/hyperlink" Target="https://podminky.urs.cz/item/CS_URS_2022_02/734229143" TargetMode="External" /><Relationship Id="rId68" Type="http://schemas.openxmlformats.org/officeDocument/2006/relationships/hyperlink" Target="https://podminky.urs.cz/item/CS_URS_2023_01/735151821" TargetMode="External" /><Relationship Id="rId69" Type="http://schemas.openxmlformats.org/officeDocument/2006/relationships/hyperlink" Target="https://podminky.urs.cz/item/CS_URS_2022_02/735151822" TargetMode="External" /><Relationship Id="rId70" Type="http://schemas.openxmlformats.org/officeDocument/2006/relationships/hyperlink" Target="https://podminky.urs.cz/item/CS_URS_2022_02/735192921" TargetMode="External" /><Relationship Id="rId71" Type="http://schemas.openxmlformats.org/officeDocument/2006/relationships/hyperlink" Target="https://podminky.urs.cz/item/CS_URS_2023_01/735192923" TargetMode="External" /><Relationship Id="rId72" Type="http://schemas.openxmlformats.org/officeDocument/2006/relationships/hyperlink" Target="https://podminky.urs.cz/item/CS_URS_2022_02/735192925" TargetMode="External" /><Relationship Id="rId73" Type="http://schemas.openxmlformats.org/officeDocument/2006/relationships/hyperlink" Target="https://podminky.urs.cz/item/CS_URS_2022_02/998735201" TargetMode="External" /><Relationship Id="rId74" Type="http://schemas.openxmlformats.org/officeDocument/2006/relationships/hyperlink" Target="https://podminky.urs.cz/item/CS_URS_2023_01/741112002" TargetMode="External" /><Relationship Id="rId75" Type="http://schemas.openxmlformats.org/officeDocument/2006/relationships/hyperlink" Target="https://podminky.urs.cz/item/CS_URS_2023_01/741122015" TargetMode="External" /><Relationship Id="rId76" Type="http://schemas.openxmlformats.org/officeDocument/2006/relationships/hyperlink" Target="https://podminky.urs.cz/item/CS_URS_2023_01/741122016" TargetMode="External" /><Relationship Id="rId77" Type="http://schemas.openxmlformats.org/officeDocument/2006/relationships/hyperlink" Target="https://podminky.urs.cz/item/CS_URS_2023_01/741125811" TargetMode="External" /><Relationship Id="rId78" Type="http://schemas.openxmlformats.org/officeDocument/2006/relationships/hyperlink" Target="https://podminky.urs.cz/item/CS_URS_2023_01/741310111" TargetMode="External" /><Relationship Id="rId79" Type="http://schemas.openxmlformats.org/officeDocument/2006/relationships/hyperlink" Target="https://podminky.urs.cz/item/CS_URS_2023_01/741313001" TargetMode="External" /><Relationship Id="rId80" Type="http://schemas.openxmlformats.org/officeDocument/2006/relationships/hyperlink" Target="https://podminky.urs.cz/item/CS_URS_2023_01/741313003" TargetMode="External" /><Relationship Id="rId81" Type="http://schemas.openxmlformats.org/officeDocument/2006/relationships/hyperlink" Target="https://podminky.urs.cz/item/CS_URS_2023_01/741370001" TargetMode="External" /><Relationship Id="rId82" Type="http://schemas.openxmlformats.org/officeDocument/2006/relationships/hyperlink" Target="https://podminky.urs.cz/item/CS_URS_2023_01/741370002" TargetMode="External" /><Relationship Id="rId83" Type="http://schemas.openxmlformats.org/officeDocument/2006/relationships/hyperlink" Target="https://podminky.urs.cz/item/CS_URS_2023_01/741374011" TargetMode="External" /><Relationship Id="rId84" Type="http://schemas.openxmlformats.org/officeDocument/2006/relationships/hyperlink" Target="https://podminky.urs.cz/item/CS_URS_2023_01/741810002" TargetMode="External" /><Relationship Id="rId85" Type="http://schemas.openxmlformats.org/officeDocument/2006/relationships/hyperlink" Target="https://podminky.urs.cz/item/CS_URS_2023_01/998741203" TargetMode="External" /><Relationship Id="rId86" Type="http://schemas.openxmlformats.org/officeDocument/2006/relationships/hyperlink" Target="https://podminky.urs.cz/item/CS_URS_2023_01/742121001" TargetMode="External" /><Relationship Id="rId87" Type="http://schemas.openxmlformats.org/officeDocument/2006/relationships/hyperlink" Target="https://podminky.urs.cz/item/CS_URS_2023_01/742210121" TargetMode="External" /><Relationship Id="rId88" Type="http://schemas.openxmlformats.org/officeDocument/2006/relationships/hyperlink" Target="https://podminky.urs.cz/item/CS_URS_2023_01/742420051" TargetMode="External" /><Relationship Id="rId89" Type="http://schemas.openxmlformats.org/officeDocument/2006/relationships/hyperlink" Target="https://podminky.urs.cz/item/CS_URS_2023_01/742420121" TargetMode="External" /><Relationship Id="rId90" Type="http://schemas.openxmlformats.org/officeDocument/2006/relationships/hyperlink" Target="https://podminky.urs.cz/item/CS_URS_2023_01/998742203" TargetMode="External" /><Relationship Id="rId91" Type="http://schemas.openxmlformats.org/officeDocument/2006/relationships/hyperlink" Target="https://podminky.urs.cz/item/CS_URS_2023_01/751377011" TargetMode="External" /><Relationship Id="rId92" Type="http://schemas.openxmlformats.org/officeDocument/2006/relationships/hyperlink" Target="https://podminky.urs.cz/item/CS_URS_2023_01/998751202" TargetMode="External" /><Relationship Id="rId93" Type="http://schemas.openxmlformats.org/officeDocument/2006/relationships/hyperlink" Target="https://podminky.urs.cz/item/CS_URS_2023_01/763135811" TargetMode="External" /><Relationship Id="rId94" Type="http://schemas.openxmlformats.org/officeDocument/2006/relationships/hyperlink" Target="https://podminky.urs.cz/item/CS_URS_2023_01/763172321" TargetMode="External" /><Relationship Id="rId95" Type="http://schemas.openxmlformats.org/officeDocument/2006/relationships/hyperlink" Target="https://podminky.urs.cz/item/CS_URS_2023_01/998763202" TargetMode="External" /><Relationship Id="rId96" Type="http://schemas.openxmlformats.org/officeDocument/2006/relationships/hyperlink" Target="https://podminky.urs.cz/item/CS_URS_2022_02/766231821" TargetMode="External" /><Relationship Id="rId97" Type="http://schemas.openxmlformats.org/officeDocument/2006/relationships/hyperlink" Target="https://podminky.urs.cz/item/CS_URS_2023_01/766411821" TargetMode="External" /><Relationship Id="rId98" Type="http://schemas.openxmlformats.org/officeDocument/2006/relationships/hyperlink" Target="https://podminky.urs.cz/item/CS_URS_2023_01/766411822" TargetMode="External" /><Relationship Id="rId99" Type="http://schemas.openxmlformats.org/officeDocument/2006/relationships/hyperlink" Target="https://podminky.urs.cz/item/CS_URS_2022_02/766421821" TargetMode="External" /><Relationship Id="rId100" Type="http://schemas.openxmlformats.org/officeDocument/2006/relationships/hyperlink" Target="https://podminky.urs.cz/item/CS_URS_2023_01/766491851" TargetMode="External" /><Relationship Id="rId101" Type="http://schemas.openxmlformats.org/officeDocument/2006/relationships/hyperlink" Target="https://podminky.urs.cz/item/CS_URS_2023_01/766660001" TargetMode="External" /><Relationship Id="rId102" Type="http://schemas.openxmlformats.org/officeDocument/2006/relationships/hyperlink" Target="https://podminky.urs.cz/item/CS_URS_2023_01/766660723" TargetMode="External" /><Relationship Id="rId103" Type="http://schemas.openxmlformats.org/officeDocument/2006/relationships/hyperlink" Target="https://podminky.urs.cz/item/CS_URS_2023_01/766663915" TargetMode="External" /><Relationship Id="rId104" Type="http://schemas.openxmlformats.org/officeDocument/2006/relationships/hyperlink" Target="https://podminky.urs.cz/item/CS_URS_2023_01/766691914" TargetMode="External" /><Relationship Id="rId105" Type="http://schemas.openxmlformats.org/officeDocument/2006/relationships/hyperlink" Target="https://podminky.urs.cz/item/CS_URS_2023_01/766692112" TargetMode="External" /><Relationship Id="rId106" Type="http://schemas.openxmlformats.org/officeDocument/2006/relationships/hyperlink" Target="https://podminky.urs.cz/item/CS_URS_2023_01/766692114" TargetMode="External" /><Relationship Id="rId107" Type="http://schemas.openxmlformats.org/officeDocument/2006/relationships/hyperlink" Target="https://podminky.urs.cz/item/CS_URS_2023_01/766695212" TargetMode="External" /><Relationship Id="rId108" Type="http://schemas.openxmlformats.org/officeDocument/2006/relationships/hyperlink" Target="https://podminky.urs.cz/item/CS_URS_2023_01/766811115" TargetMode="External" /><Relationship Id="rId109" Type="http://schemas.openxmlformats.org/officeDocument/2006/relationships/hyperlink" Target="https://podminky.urs.cz/item/CS_URS_2023_01/766811141" TargetMode="External" /><Relationship Id="rId110" Type="http://schemas.openxmlformats.org/officeDocument/2006/relationships/hyperlink" Target="https://podminky.urs.cz/item/CS_URS_2023_01/766811151" TargetMode="External" /><Relationship Id="rId111" Type="http://schemas.openxmlformats.org/officeDocument/2006/relationships/hyperlink" Target="https://podminky.urs.cz/item/CS_URS_2023_01/766811213" TargetMode="External" /><Relationship Id="rId112" Type="http://schemas.openxmlformats.org/officeDocument/2006/relationships/hyperlink" Target="https://podminky.urs.cz/item/CS_URS_2023_01/766811223" TargetMode="External" /><Relationship Id="rId113" Type="http://schemas.openxmlformats.org/officeDocument/2006/relationships/hyperlink" Target="https://podminky.urs.cz/item/CS_URS_2023_01/766812840" TargetMode="External" /><Relationship Id="rId114" Type="http://schemas.openxmlformats.org/officeDocument/2006/relationships/hyperlink" Target="https://podminky.urs.cz/item/CS_URS_2023_01/766821112" TargetMode="External" /><Relationship Id="rId115" Type="http://schemas.openxmlformats.org/officeDocument/2006/relationships/hyperlink" Target="https://podminky.urs.cz/item/CS_URS_2023_01/766825821" TargetMode="External" /><Relationship Id="rId116" Type="http://schemas.openxmlformats.org/officeDocument/2006/relationships/hyperlink" Target="https://podminky.urs.cz/item/CS_URS_2023_01/998766203" TargetMode="External" /><Relationship Id="rId117" Type="http://schemas.openxmlformats.org/officeDocument/2006/relationships/hyperlink" Target="https://podminky.urs.cz/item/CS_URS_2023_01/771121011" TargetMode="External" /><Relationship Id="rId118" Type="http://schemas.openxmlformats.org/officeDocument/2006/relationships/hyperlink" Target="https://podminky.urs.cz/item/CS_URS_2023_01/771151014" TargetMode="External" /><Relationship Id="rId119" Type="http://schemas.openxmlformats.org/officeDocument/2006/relationships/hyperlink" Target="https://podminky.urs.cz/item/CS_URS_2023_01/771471810" TargetMode="External" /><Relationship Id="rId120" Type="http://schemas.openxmlformats.org/officeDocument/2006/relationships/hyperlink" Target="https://podminky.urs.cz/item/CS_URS_2023_01/771573810" TargetMode="External" /><Relationship Id="rId121" Type="http://schemas.openxmlformats.org/officeDocument/2006/relationships/hyperlink" Target="https://podminky.urs.cz/item/CS_URS_2023_01/771574113" TargetMode="External" /><Relationship Id="rId122" Type="http://schemas.openxmlformats.org/officeDocument/2006/relationships/hyperlink" Target="https://podminky.urs.cz/item/CS_URS_2023_01/771577151" TargetMode="External" /><Relationship Id="rId123" Type="http://schemas.openxmlformats.org/officeDocument/2006/relationships/hyperlink" Target="https://podminky.urs.cz/item/CS_URS_2023_01/771577152" TargetMode="External" /><Relationship Id="rId124" Type="http://schemas.openxmlformats.org/officeDocument/2006/relationships/hyperlink" Target="https://podminky.urs.cz/item/CS_URS_2023_01/771591115" TargetMode="External" /><Relationship Id="rId125" Type="http://schemas.openxmlformats.org/officeDocument/2006/relationships/hyperlink" Target="https://podminky.urs.cz/item/CS_URS_2023_01/998771203" TargetMode="External" /><Relationship Id="rId126" Type="http://schemas.openxmlformats.org/officeDocument/2006/relationships/hyperlink" Target="https://podminky.urs.cz/item/CS_URS_2023_01/775413320" TargetMode="External" /><Relationship Id="rId127" Type="http://schemas.openxmlformats.org/officeDocument/2006/relationships/hyperlink" Target="https://podminky.urs.cz/item/CS_URS_2022_02/775591311" TargetMode="External" /><Relationship Id="rId128" Type="http://schemas.openxmlformats.org/officeDocument/2006/relationships/hyperlink" Target="https://podminky.urs.cz/item/CS_URS_2022_02/775591312" TargetMode="External" /><Relationship Id="rId129" Type="http://schemas.openxmlformats.org/officeDocument/2006/relationships/hyperlink" Target="https://podminky.urs.cz/item/CS_URS_2022_02/775591316" TargetMode="External" /><Relationship Id="rId130" Type="http://schemas.openxmlformats.org/officeDocument/2006/relationships/hyperlink" Target="https://podminky.urs.cz/item/CS_URS_2022_02/775591905" TargetMode="External" /><Relationship Id="rId131" Type="http://schemas.openxmlformats.org/officeDocument/2006/relationships/hyperlink" Target="https://podminky.urs.cz/item/CS_URS_2022_02/775591919" TargetMode="External" /><Relationship Id="rId132" Type="http://schemas.openxmlformats.org/officeDocument/2006/relationships/hyperlink" Target="https://podminky.urs.cz/item/CS_URS_2022_02/998775203" TargetMode="External" /><Relationship Id="rId133" Type="http://schemas.openxmlformats.org/officeDocument/2006/relationships/hyperlink" Target="https://podminky.urs.cz/item/CS_URS_2023_01/771151012" TargetMode="External" /><Relationship Id="rId134" Type="http://schemas.openxmlformats.org/officeDocument/2006/relationships/hyperlink" Target="https://podminky.urs.cz/item/CS_URS_2023_01/776121112" TargetMode="External" /><Relationship Id="rId135" Type="http://schemas.openxmlformats.org/officeDocument/2006/relationships/hyperlink" Target="https://podminky.urs.cz/item/CS_URS_2023_01/776201814" TargetMode="External" /><Relationship Id="rId136" Type="http://schemas.openxmlformats.org/officeDocument/2006/relationships/hyperlink" Target="https://podminky.urs.cz/item/CS_URS_2023_01/776221111" TargetMode="External" /><Relationship Id="rId137" Type="http://schemas.openxmlformats.org/officeDocument/2006/relationships/hyperlink" Target="https://podminky.urs.cz/item/CS_URS_2023_01/776223111" TargetMode="External" /><Relationship Id="rId138" Type="http://schemas.openxmlformats.org/officeDocument/2006/relationships/hyperlink" Target="https://podminky.urs.cz/item/CS_URS_2023_01/776410811" TargetMode="External" /><Relationship Id="rId139" Type="http://schemas.openxmlformats.org/officeDocument/2006/relationships/hyperlink" Target="https://podminky.urs.cz/item/CS_URS_2023_01/776411111" TargetMode="External" /><Relationship Id="rId140" Type="http://schemas.openxmlformats.org/officeDocument/2006/relationships/hyperlink" Target="https://podminky.urs.cz/item/CS_URS_2023_01/776991821" TargetMode="External" /><Relationship Id="rId141" Type="http://schemas.openxmlformats.org/officeDocument/2006/relationships/hyperlink" Target="https://podminky.urs.cz/item/CS_URS_2023_01/998776203" TargetMode="External" /><Relationship Id="rId142" Type="http://schemas.openxmlformats.org/officeDocument/2006/relationships/hyperlink" Target="https://podminky.urs.cz/item/CS_URS_2023_01/781121011" TargetMode="External" /><Relationship Id="rId143" Type="http://schemas.openxmlformats.org/officeDocument/2006/relationships/hyperlink" Target="https://podminky.urs.cz/item/CS_URS_2023_01/781471810" TargetMode="External" /><Relationship Id="rId144" Type="http://schemas.openxmlformats.org/officeDocument/2006/relationships/hyperlink" Target="https://podminky.urs.cz/item/CS_URS_2023_01/781474113" TargetMode="External" /><Relationship Id="rId145" Type="http://schemas.openxmlformats.org/officeDocument/2006/relationships/hyperlink" Target="https://podminky.urs.cz/item/CS_URS_2023_01/781477111" TargetMode="External" /><Relationship Id="rId146" Type="http://schemas.openxmlformats.org/officeDocument/2006/relationships/hyperlink" Target="https://podminky.urs.cz/item/CS_URS_2023_01/781477112" TargetMode="External" /><Relationship Id="rId147" Type="http://schemas.openxmlformats.org/officeDocument/2006/relationships/hyperlink" Target="https://podminky.urs.cz/item/CS_URS_2023_01/781493111" TargetMode="External" /><Relationship Id="rId148" Type="http://schemas.openxmlformats.org/officeDocument/2006/relationships/hyperlink" Target="https://podminky.urs.cz/item/CS_URS_2023_01/781493511" TargetMode="External" /><Relationship Id="rId149" Type="http://schemas.openxmlformats.org/officeDocument/2006/relationships/hyperlink" Target="https://podminky.urs.cz/item/CS_URS_2023_01/998781203" TargetMode="External" /><Relationship Id="rId150" Type="http://schemas.openxmlformats.org/officeDocument/2006/relationships/hyperlink" Target="https://podminky.urs.cz/item/CS_URS_2023_01/783000125" TargetMode="External" /><Relationship Id="rId151" Type="http://schemas.openxmlformats.org/officeDocument/2006/relationships/hyperlink" Target="https://podminky.urs.cz/item/CS_URS_2023_01/783101203" TargetMode="External" /><Relationship Id="rId152" Type="http://schemas.openxmlformats.org/officeDocument/2006/relationships/hyperlink" Target="https://podminky.urs.cz/item/CS_URS_2023_01/783101403" TargetMode="External" /><Relationship Id="rId153" Type="http://schemas.openxmlformats.org/officeDocument/2006/relationships/hyperlink" Target="https://podminky.urs.cz/item/CS_URS_2023_01/783106805" TargetMode="External" /><Relationship Id="rId154" Type="http://schemas.openxmlformats.org/officeDocument/2006/relationships/hyperlink" Target="https://podminky.urs.cz/item/CS_URS_2023_01/783114101" TargetMode="External" /><Relationship Id="rId155" Type="http://schemas.openxmlformats.org/officeDocument/2006/relationships/hyperlink" Target="https://podminky.urs.cz/item/CS_URS_2023_01/783117101" TargetMode="External" /><Relationship Id="rId156" Type="http://schemas.openxmlformats.org/officeDocument/2006/relationships/hyperlink" Target="https://podminky.urs.cz/item/CS_URS_2023_01/783122131" TargetMode="External" /><Relationship Id="rId157" Type="http://schemas.openxmlformats.org/officeDocument/2006/relationships/hyperlink" Target="https://podminky.urs.cz/item/CS_URS_2023_01/783162201" TargetMode="External" /><Relationship Id="rId158" Type="http://schemas.openxmlformats.org/officeDocument/2006/relationships/hyperlink" Target="https://podminky.urs.cz/item/CS_URS_2023_01/783301313" TargetMode="External" /><Relationship Id="rId159" Type="http://schemas.openxmlformats.org/officeDocument/2006/relationships/hyperlink" Target="https://podminky.urs.cz/item/CS_URS_2023_01/783315101" TargetMode="External" /><Relationship Id="rId160" Type="http://schemas.openxmlformats.org/officeDocument/2006/relationships/hyperlink" Target="https://podminky.urs.cz/item/CS_URS_2023_01/783317101" TargetMode="External" /><Relationship Id="rId161" Type="http://schemas.openxmlformats.org/officeDocument/2006/relationships/hyperlink" Target="https://podminky.urs.cz/item/CS_URS_2023_01/783601715" TargetMode="External" /><Relationship Id="rId162" Type="http://schemas.openxmlformats.org/officeDocument/2006/relationships/hyperlink" Target="https://podminky.urs.cz/item/CS_URS_2023_01/783614551" TargetMode="External" /><Relationship Id="rId163" Type="http://schemas.openxmlformats.org/officeDocument/2006/relationships/hyperlink" Target="https://podminky.urs.cz/item/CS_URS_2023_01/783615551" TargetMode="External" /><Relationship Id="rId164" Type="http://schemas.openxmlformats.org/officeDocument/2006/relationships/hyperlink" Target="https://podminky.urs.cz/item/CS_URS_2023_01/783617601" TargetMode="External" /><Relationship Id="rId165" Type="http://schemas.openxmlformats.org/officeDocument/2006/relationships/hyperlink" Target="https://podminky.urs.cz/item/CS_URS_2022_02/783601311" TargetMode="External" /><Relationship Id="rId166" Type="http://schemas.openxmlformats.org/officeDocument/2006/relationships/hyperlink" Target="https://podminky.urs.cz/item/CS_URS_2022_02/783601315" TargetMode="External" /><Relationship Id="rId167" Type="http://schemas.openxmlformats.org/officeDocument/2006/relationships/hyperlink" Target="https://podminky.urs.cz/item/CS_URS_2022_02/783652121" TargetMode="External" /><Relationship Id="rId168" Type="http://schemas.openxmlformats.org/officeDocument/2006/relationships/hyperlink" Target="https://podminky.urs.cz/item/CS_URS_2023_01/783614121" TargetMode="External" /><Relationship Id="rId169" Type="http://schemas.openxmlformats.org/officeDocument/2006/relationships/hyperlink" Target="https://podminky.urs.cz/item/CS_URS_2023_01/783617127" TargetMode="External" /><Relationship Id="rId170" Type="http://schemas.openxmlformats.org/officeDocument/2006/relationships/hyperlink" Target="https://podminky.urs.cz/item/CS_URS_2023_01/784111011" TargetMode="External" /><Relationship Id="rId171" Type="http://schemas.openxmlformats.org/officeDocument/2006/relationships/hyperlink" Target="https://podminky.urs.cz/item/CS_URS_2023_01/784111031" TargetMode="External" /><Relationship Id="rId172" Type="http://schemas.openxmlformats.org/officeDocument/2006/relationships/hyperlink" Target="https://podminky.urs.cz/item/CS_URS_2023_01/784121001" TargetMode="External" /><Relationship Id="rId173" Type="http://schemas.openxmlformats.org/officeDocument/2006/relationships/hyperlink" Target="https://podminky.urs.cz/item/CS_URS_2023_01/784141001" TargetMode="External" /><Relationship Id="rId174" Type="http://schemas.openxmlformats.org/officeDocument/2006/relationships/hyperlink" Target="https://podminky.urs.cz/item/CS_URS_2023_01/784151011" TargetMode="External" /><Relationship Id="rId175" Type="http://schemas.openxmlformats.org/officeDocument/2006/relationships/hyperlink" Target="https://podminky.urs.cz/item/CS_URS_2023_01/784161101" TargetMode="External" /><Relationship Id="rId176" Type="http://schemas.openxmlformats.org/officeDocument/2006/relationships/hyperlink" Target="https://podminky.urs.cz/item/CS_URS_2023_01/784161111" TargetMode="External" /><Relationship Id="rId177" Type="http://schemas.openxmlformats.org/officeDocument/2006/relationships/hyperlink" Target="https://podminky.urs.cz/item/CS_URS_2023_01/784181101" TargetMode="External" /><Relationship Id="rId178" Type="http://schemas.openxmlformats.org/officeDocument/2006/relationships/hyperlink" Target="https://podminky.urs.cz/item/CS_URS_2023_01/784221101" TargetMode="External" /><Relationship Id="rId179" Type="http://schemas.openxmlformats.org/officeDocument/2006/relationships/hyperlink" Target="https://podminky.urs.cz/item/CS_URS_2023_01/030001000" TargetMode="External" /><Relationship Id="rId18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S4" s="20" t="s">
        <v>12</v>
      </c>
    </row>
    <row r="5" s="1" customFormat="1" ht="12" customHeight="1">
      <c r="B5" s="23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S5" s="20" t="s">
        <v>7</v>
      </c>
    </row>
    <row r="6" s="1" customFormat="1" ht="36.96" customHeight="1">
      <c r="B6" s="23"/>
      <c r="D6" s="28" t="s">
        <v>15</v>
      </c>
      <c r="K6" s="29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S6" s="20" t="s">
        <v>7</v>
      </c>
    </row>
    <row r="7" s="1" customFormat="1" ht="12" customHeight="1">
      <c r="B7" s="23"/>
      <c r="D7" s="30" t="s">
        <v>17</v>
      </c>
      <c r="K7" s="27" t="s">
        <v>3</v>
      </c>
      <c r="AK7" s="30" t="s">
        <v>18</v>
      </c>
      <c r="AN7" s="27" t="s">
        <v>3</v>
      </c>
      <c r="AR7" s="23"/>
      <c r="BS7" s="20" t="s">
        <v>7</v>
      </c>
    </row>
    <row r="8" s="1" customFormat="1" ht="12" customHeight="1">
      <c r="B8" s="23"/>
      <c r="D8" s="30" t="s">
        <v>19</v>
      </c>
      <c r="K8" s="27" t="s">
        <v>20</v>
      </c>
      <c r="AK8" s="30" t="s">
        <v>21</v>
      </c>
      <c r="AN8" s="27" t="s">
        <v>22</v>
      </c>
      <c r="AR8" s="23"/>
      <c r="BS8" s="20" t="s">
        <v>7</v>
      </c>
    </row>
    <row r="9" s="1" customFormat="1" ht="14.4" customHeight="1">
      <c r="B9" s="23"/>
      <c r="AR9" s="23"/>
      <c r="BS9" s="20" t="s">
        <v>7</v>
      </c>
    </row>
    <row r="10" s="1" customFormat="1" ht="12" customHeight="1">
      <c r="B10" s="23"/>
      <c r="D10" s="30" t="s">
        <v>23</v>
      </c>
      <c r="AK10" s="30" t="s">
        <v>24</v>
      </c>
      <c r="AN10" s="27" t="s">
        <v>3</v>
      </c>
      <c r="AR10" s="23"/>
      <c r="BS10" s="20" t="s">
        <v>7</v>
      </c>
    </row>
    <row r="11" s="1" customFormat="1" ht="18.48" customHeight="1">
      <c r="B11" s="23"/>
      <c r="E11" s="27" t="s">
        <v>25</v>
      </c>
      <c r="AK11" s="30" t="s">
        <v>26</v>
      </c>
      <c r="AN11" s="27" t="s">
        <v>3</v>
      </c>
      <c r="AR11" s="23"/>
      <c r="BS11" s="20" t="s">
        <v>7</v>
      </c>
    </row>
    <row r="12" s="1" customFormat="1" ht="6.96" customHeight="1">
      <c r="B12" s="23"/>
      <c r="AR12" s="23"/>
      <c r="BS12" s="20" t="s">
        <v>7</v>
      </c>
    </row>
    <row r="13" s="1" customFormat="1" ht="12" customHeight="1">
      <c r="B13" s="23"/>
      <c r="D13" s="30" t="s">
        <v>27</v>
      </c>
      <c r="AK13" s="30" t="s">
        <v>24</v>
      </c>
      <c r="AN13" s="27" t="s">
        <v>3</v>
      </c>
      <c r="AR13" s="23"/>
      <c r="BS13" s="20" t="s">
        <v>7</v>
      </c>
    </row>
    <row r="14">
      <c r="B14" s="23"/>
      <c r="E14" s="27" t="s">
        <v>28</v>
      </c>
      <c r="AK14" s="30" t="s">
        <v>26</v>
      </c>
      <c r="AN14" s="27" t="s">
        <v>3</v>
      </c>
      <c r="AR14" s="23"/>
      <c r="BS14" s="20" t="s">
        <v>7</v>
      </c>
    </row>
    <row r="15" s="1" customFormat="1" ht="6.96" customHeight="1">
      <c r="B15" s="23"/>
      <c r="AR15" s="23"/>
      <c r="BS15" s="20" t="s">
        <v>4</v>
      </c>
    </row>
    <row r="16" s="1" customFormat="1" ht="12" customHeight="1">
      <c r="B16" s="23"/>
      <c r="D16" s="30" t="s">
        <v>29</v>
      </c>
      <c r="AK16" s="30" t="s">
        <v>24</v>
      </c>
      <c r="AN16" s="27" t="s">
        <v>3</v>
      </c>
      <c r="AR16" s="23"/>
      <c r="BS16" s="20" t="s">
        <v>4</v>
      </c>
    </row>
    <row r="17" s="1" customFormat="1" ht="18.48" customHeight="1">
      <c r="B17" s="23"/>
      <c r="E17" s="27" t="s">
        <v>28</v>
      </c>
      <c r="AK17" s="30" t="s">
        <v>26</v>
      </c>
      <c r="AN17" s="27" t="s">
        <v>3</v>
      </c>
      <c r="AR17" s="23"/>
      <c r="BS17" s="20" t="s">
        <v>30</v>
      </c>
    </row>
    <row r="18" s="1" customFormat="1" ht="6.96" customHeight="1">
      <c r="B18" s="23"/>
      <c r="AR18" s="23"/>
      <c r="BS18" s="20" t="s">
        <v>7</v>
      </c>
    </row>
    <row r="19" s="1" customFormat="1" ht="12" customHeight="1">
      <c r="B19" s="23"/>
      <c r="D19" s="30" t="s">
        <v>31</v>
      </c>
      <c r="AK19" s="30" t="s">
        <v>24</v>
      </c>
      <c r="AN19" s="27" t="s">
        <v>3</v>
      </c>
      <c r="AR19" s="23"/>
      <c r="BS19" s="20" t="s">
        <v>7</v>
      </c>
    </row>
    <row r="20" s="1" customFormat="1" ht="18.48" customHeight="1">
      <c r="B20" s="23"/>
      <c r="E20" s="27" t="s">
        <v>32</v>
      </c>
      <c r="AK20" s="30" t="s">
        <v>26</v>
      </c>
      <c r="AN20" s="27" t="s">
        <v>3</v>
      </c>
      <c r="AR20" s="23"/>
      <c r="BS20" s="20" t="s">
        <v>4</v>
      </c>
    </row>
    <row r="21" s="1" customFormat="1" ht="6.96" customHeight="1">
      <c r="B21" s="23"/>
      <c r="AR21" s="23"/>
    </row>
    <row r="22" s="1" customFormat="1" ht="12" customHeight="1">
      <c r="B22" s="23"/>
      <c r="D22" s="30" t="s">
        <v>33</v>
      </c>
      <c r="AR22" s="23"/>
    </row>
    <row r="23" s="1" customFormat="1" ht="47.25" customHeight="1">
      <c r="B23" s="23"/>
      <c r="E23" s="31" t="s">
        <v>34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23"/>
    </row>
    <row r="24" s="1" customFormat="1" ht="6.96" customHeight="1">
      <c r="B24" s="23"/>
      <c r="AR24" s="23"/>
    </row>
    <row r="25" s="1" customFormat="1" ht="6.96" customHeight="1">
      <c r="B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3"/>
    </row>
    <row r="26" s="2" customFormat="1" ht="25.92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732255.51000000001</v>
      </c>
      <c r="AL26" s="36"/>
      <c r="AM26" s="36"/>
      <c r="AN26" s="36"/>
      <c r="AO26" s="36"/>
      <c r="AP26" s="33"/>
      <c r="AQ26" s="33"/>
      <c r="AR26" s="34"/>
      <c r="BE26" s="33"/>
    </row>
    <row r="27" s="2" customFormat="1" ht="6.96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33"/>
    </row>
    <row r="28" s="2" customForma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36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37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38</v>
      </c>
      <c r="AL28" s="38"/>
      <c r="AM28" s="38"/>
      <c r="AN28" s="38"/>
      <c r="AO28" s="38"/>
      <c r="AP28" s="33"/>
      <c r="AQ28" s="33"/>
      <c r="AR28" s="34"/>
      <c r="BE28" s="33"/>
    </row>
    <row r="29" s="3" customFormat="1" ht="14.4" customHeight="1">
      <c r="A29" s="3"/>
      <c r="B29" s="39"/>
      <c r="C29" s="3"/>
      <c r="D29" s="30" t="s">
        <v>39</v>
      </c>
      <c r="E29" s="3"/>
      <c r="F29" s="30" t="s">
        <v>40</v>
      </c>
      <c r="G29" s="3"/>
      <c r="H29" s="3"/>
      <c r="I29" s="3"/>
      <c r="J29" s="3"/>
      <c r="K29" s="3"/>
      <c r="L29" s="40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1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1">
        <f>ROUND(AV54, 2)</f>
        <v>0</v>
      </c>
      <c r="AL29" s="3"/>
      <c r="AM29" s="3"/>
      <c r="AN29" s="3"/>
      <c r="AO29" s="3"/>
      <c r="AP29" s="3"/>
      <c r="AQ29" s="3"/>
      <c r="AR29" s="39"/>
      <c r="BE29" s="3"/>
    </row>
    <row r="30" s="3" customFormat="1" ht="14.4" customHeight="1">
      <c r="A30" s="3"/>
      <c r="B30" s="39"/>
      <c r="C30" s="3"/>
      <c r="D30" s="3"/>
      <c r="E30" s="3"/>
      <c r="F30" s="30" t="s">
        <v>41</v>
      </c>
      <c r="G30" s="3"/>
      <c r="H30" s="3"/>
      <c r="I30" s="3"/>
      <c r="J30" s="3"/>
      <c r="K30" s="3"/>
      <c r="L30" s="40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1">
        <f>ROUND(BA54, 2)</f>
        <v>732255.51000000001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1">
        <f>ROUND(AW54, 2)</f>
        <v>109838.33</v>
      </c>
      <c r="AL30" s="3"/>
      <c r="AM30" s="3"/>
      <c r="AN30" s="3"/>
      <c r="AO30" s="3"/>
      <c r="AP30" s="3"/>
      <c r="AQ30" s="3"/>
      <c r="AR30" s="39"/>
      <c r="BE30" s="3"/>
    </row>
    <row r="31" hidden="1" s="3" customFormat="1" ht="14.4" customHeight="1">
      <c r="A31" s="3"/>
      <c r="B31" s="39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0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1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1">
        <v>0</v>
      </c>
      <c r="AL31" s="3"/>
      <c r="AM31" s="3"/>
      <c r="AN31" s="3"/>
      <c r="AO31" s="3"/>
      <c r="AP31" s="3"/>
      <c r="AQ31" s="3"/>
      <c r="AR31" s="39"/>
      <c r="BE31" s="3"/>
    </row>
    <row r="32" hidden="1" s="3" customFormat="1" ht="14.4" customHeight="1">
      <c r="A32" s="3"/>
      <c r="B32" s="39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0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1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1">
        <v>0</v>
      </c>
      <c r="AL32" s="3"/>
      <c r="AM32" s="3"/>
      <c r="AN32" s="3"/>
      <c r="AO32" s="3"/>
      <c r="AP32" s="3"/>
      <c r="AQ32" s="3"/>
      <c r="AR32" s="39"/>
      <c r="BE32" s="3"/>
    </row>
    <row r="33" hidden="1" s="3" customFormat="1" ht="14.4" customHeight="1">
      <c r="A33" s="3"/>
      <c r="B33" s="39"/>
      <c r="C33" s="3"/>
      <c r="D33" s="3"/>
      <c r="E33" s="3"/>
      <c r="F33" s="30" t="s">
        <v>44</v>
      </c>
      <c r="G33" s="3"/>
      <c r="H33" s="3"/>
      <c r="I33" s="3"/>
      <c r="J33" s="3"/>
      <c r="K33" s="3"/>
      <c r="L33" s="40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1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1">
        <v>0</v>
      </c>
      <c r="AL33" s="3"/>
      <c r="AM33" s="3"/>
      <c r="AN33" s="3"/>
      <c r="AO33" s="3"/>
      <c r="AP33" s="3"/>
      <c r="AQ33" s="3"/>
      <c r="AR33" s="39"/>
      <c r="BE33" s="3"/>
    </row>
    <row r="34" s="2" customFormat="1" ht="6.96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="2" customFormat="1" ht="25.92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46" t="s">
        <v>47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842093.83999999997</v>
      </c>
      <c r="AL35" s="44"/>
      <c r="AM35" s="44"/>
      <c r="AN35" s="44"/>
      <c r="AO35" s="48"/>
      <c r="AP35" s="42"/>
      <c r="AQ35" s="42"/>
      <c r="AR35" s="34"/>
      <c r="BE35" s="33"/>
    </row>
    <row r="36" s="2" customFormat="1" ht="6.96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="2" customFormat="1" ht="6.96" customHeight="1">
      <c r="A37" s="33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4"/>
      <c r="BE37" s="33"/>
    </row>
    <row r="41" s="2" customFormat="1" ht="6.96" customHeight="1">
      <c r="A41" s="33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4"/>
      <c r="BE41" s="33"/>
    </row>
    <row r="42" s="2" customFormat="1" ht="24.96" customHeight="1">
      <c r="A42" s="33"/>
      <c r="B42" s="34"/>
      <c r="C42" s="24" t="s">
        <v>48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="2" customFormat="1" ht="6.96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="4" customFormat="1" ht="12" customHeight="1">
      <c r="A44" s="4"/>
      <c r="B44" s="53"/>
      <c r="C44" s="30" t="s">
        <v>13</v>
      </c>
      <c r="D44" s="4"/>
      <c r="E44" s="4"/>
      <c r="F44" s="4"/>
      <c r="G44" s="4"/>
      <c r="H44" s="4"/>
      <c r="I44" s="4"/>
      <c r="J44" s="4"/>
      <c r="K44" s="4"/>
      <c r="L44" s="4" t="str">
        <f>K5</f>
        <v>230130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3"/>
      <c r="BE44" s="4"/>
    </row>
    <row r="45" s="5" customFormat="1" ht="36.96" customHeight="1">
      <c r="A45" s="5"/>
      <c r="B45" s="54"/>
      <c r="C45" s="55" t="s">
        <v>15</v>
      </c>
      <c r="D45" s="5"/>
      <c r="E45" s="5"/>
      <c r="F45" s="5"/>
      <c r="G45" s="5"/>
      <c r="H45" s="5"/>
      <c r="I45" s="5"/>
      <c r="J45" s="5"/>
      <c r="K45" s="5"/>
      <c r="L45" s="56" t="str">
        <f>K6</f>
        <v>Štefánikova 259/51, Byt 259/25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4"/>
      <c r="BE45" s="5"/>
    </row>
    <row r="46" s="2" customFormat="1" ht="6.96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="2" customFormat="1" ht="12" customHeight="1">
      <c r="A47" s="33"/>
      <c r="B47" s="34"/>
      <c r="C47" s="30" t="s">
        <v>19</v>
      </c>
      <c r="D47" s="33"/>
      <c r="E47" s="33"/>
      <c r="F47" s="33"/>
      <c r="G47" s="33"/>
      <c r="H47" s="33"/>
      <c r="I47" s="33"/>
      <c r="J47" s="33"/>
      <c r="K47" s="33"/>
      <c r="L47" s="57" t="str">
        <f>IF(K8="","",K8)</f>
        <v>Praha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0" t="s">
        <v>21</v>
      </c>
      <c r="AJ47" s="33"/>
      <c r="AK47" s="33"/>
      <c r="AL47" s="33"/>
      <c r="AM47" s="58" t="str">
        <f>IF(AN8= "","",AN8)</f>
        <v>13. 2. 2023</v>
      </c>
      <c r="AN47" s="58"/>
      <c r="AO47" s="33"/>
      <c r="AP47" s="33"/>
      <c r="AQ47" s="33"/>
      <c r="AR47" s="34"/>
      <c r="BE47" s="33"/>
    </row>
    <row r="48" s="2" customFormat="1" ht="6.96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="2" customFormat="1" ht="15.15" customHeight="1">
      <c r="A49" s="33"/>
      <c r="B49" s="34"/>
      <c r="C49" s="30" t="s">
        <v>23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Městká část Praha 5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0" t="s">
        <v>29</v>
      </c>
      <c r="AJ49" s="33"/>
      <c r="AK49" s="33"/>
      <c r="AL49" s="33"/>
      <c r="AM49" s="59" t="str">
        <f>IF(E17="","",E17)</f>
        <v xml:space="preserve"> </v>
      </c>
      <c r="AN49" s="4"/>
      <c r="AO49" s="4"/>
      <c r="AP49" s="4"/>
      <c r="AQ49" s="33"/>
      <c r="AR49" s="34"/>
      <c r="AS49" s="60" t="s">
        <v>49</v>
      </c>
      <c r="AT49" s="6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3"/>
    </row>
    <row r="50" s="2" customFormat="1" ht="15.15" customHeight="1">
      <c r="A50" s="33"/>
      <c r="B50" s="34"/>
      <c r="C50" s="30" t="s">
        <v>27</v>
      </c>
      <c r="D50" s="33"/>
      <c r="E50" s="33"/>
      <c r="F50" s="33"/>
      <c r="G50" s="33"/>
      <c r="H50" s="33"/>
      <c r="I50" s="33"/>
      <c r="J50" s="33"/>
      <c r="K50" s="33"/>
      <c r="L50" s="4" t="str">
        <f>IF(E14="","",E14)</f>
        <v xml:space="preserve"> 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0" t="s">
        <v>31</v>
      </c>
      <c r="AJ50" s="33"/>
      <c r="AK50" s="33"/>
      <c r="AL50" s="33"/>
      <c r="AM50" s="59" t="str">
        <f>IF(E20="","",E20)</f>
        <v>MAPAMI s.r.o.</v>
      </c>
      <c r="AN50" s="4"/>
      <c r="AO50" s="4"/>
      <c r="AP50" s="4"/>
      <c r="AQ50" s="33"/>
      <c r="AR50" s="34"/>
      <c r="AS50" s="64"/>
      <c r="AT50" s="65"/>
      <c r="AU50" s="66"/>
      <c r="AV50" s="66"/>
      <c r="AW50" s="66"/>
      <c r="AX50" s="66"/>
      <c r="AY50" s="66"/>
      <c r="AZ50" s="66"/>
      <c r="BA50" s="66"/>
      <c r="BB50" s="66"/>
      <c r="BC50" s="66"/>
      <c r="BD50" s="67"/>
      <c r="BE50" s="33"/>
    </row>
    <row r="51" s="2" customFormat="1" ht="10.8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64"/>
      <c r="AT51" s="6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3"/>
    </row>
    <row r="52" s="2" customFormat="1" ht="29.28" customHeight="1">
      <c r="A52" s="33"/>
      <c r="B52" s="34"/>
      <c r="C52" s="68" t="s">
        <v>50</v>
      </c>
      <c r="D52" s="69"/>
      <c r="E52" s="69"/>
      <c r="F52" s="69"/>
      <c r="G52" s="69"/>
      <c r="H52" s="70"/>
      <c r="I52" s="71" t="s">
        <v>51</v>
      </c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72" t="s">
        <v>52</v>
      </c>
      <c r="AH52" s="69"/>
      <c r="AI52" s="69"/>
      <c r="AJ52" s="69"/>
      <c r="AK52" s="69"/>
      <c r="AL52" s="69"/>
      <c r="AM52" s="69"/>
      <c r="AN52" s="71" t="s">
        <v>53</v>
      </c>
      <c r="AO52" s="69"/>
      <c r="AP52" s="69"/>
      <c r="AQ52" s="73" t="s">
        <v>54</v>
      </c>
      <c r="AR52" s="34"/>
      <c r="AS52" s="74" t="s">
        <v>55</v>
      </c>
      <c r="AT52" s="75" t="s">
        <v>56</v>
      </c>
      <c r="AU52" s="75" t="s">
        <v>57</v>
      </c>
      <c r="AV52" s="75" t="s">
        <v>58</v>
      </c>
      <c r="AW52" s="75" t="s">
        <v>59</v>
      </c>
      <c r="AX52" s="75" t="s">
        <v>60</v>
      </c>
      <c r="AY52" s="75" t="s">
        <v>61</v>
      </c>
      <c r="AZ52" s="75" t="s">
        <v>62</v>
      </c>
      <c r="BA52" s="75" t="s">
        <v>63</v>
      </c>
      <c r="BB52" s="75" t="s">
        <v>64</v>
      </c>
      <c r="BC52" s="75" t="s">
        <v>65</v>
      </c>
      <c r="BD52" s="76" t="s">
        <v>66</v>
      </c>
      <c r="BE52" s="33"/>
    </row>
    <row r="53" s="2" customFormat="1" ht="10.8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77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9"/>
      <c r="BE53" s="33"/>
    </row>
    <row r="54" s="6" customFormat="1" ht="32.4" customHeight="1">
      <c r="A54" s="6"/>
      <c r="B54" s="80"/>
      <c r="C54" s="81" t="s">
        <v>67</v>
      </c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3">
        <f>ROUND(AG55,2)</f>
        <v>732255.51000000001</v>
      </c>
      <c r="AH54" s="83"/>
      <c r="AI54" s="83"/>
      <c r="AJ54" s="83"/>
      <c r="AK54" s="83"/>
      <c r="AL54" s="83"/>
      <c r="AM54" s="83"/>
      <c r="AN54" s="84">
        <f>SUM(AG54,AT54)</f>
        <v>842093.83999999997</v>
      </c>
      <c r="AO54" s="84"/>
      <c r="AP54" s="84"/>
      <c r="AQ54" s="85" t="s">
        <v>3</v>
      </c>
      <c r="AR54" s="80"/>
      <c r="AS54" s="86">
        <f>ROUND(AS55,2)</f>
        <v>0</v>
      </c>
      <c r="AT54" s="87">
        <f>ROUND(SUM(AV54:AW54),2)</f>
        <v>109838.33</v>
      </c>
      <c r="AU54" s="88">
        <f>ROUND(AU55,5)</f>
        <v>731.50088000000005</v>
      </c>
      <c r="AV54" s="87">
        <f>ROUND(AZ54*L29,2)</f>
        <v>0</v>
      </c>
      <c r="AW54" s="87">
        <f>ROUND(BA54*L30,2)</f>
        <v>109838.33</v>
      </c>
      <c r="AX54" s="87">
        <f>ROUND(BB54*L29,2)</f>
        <v>0</v>
      </c>
      <c r="AY54" s="87">
        <f>ROUND(BC54*L30,2)</f>
        <v>0</v>
      </c>
      <c r="AZ54" s="87">
        <f>ROUND(AZ55,2)</f>
        <v>0</v>
      </c>
      <c r="BA54" s="87">
        <f>ROUND(BA55,2)</f>
        <v>732255.51000000001</v>
      </c>
      <c r="BB54" s="87">
        <f>ROUND(BB55,2)</f>
        <v>0</v>
      </c>
      <c r="BC54" s="87">
        <f>ROUND(BC55,2)</f>
        <v>0</v>
      </c>
      <c r="BD54" s="89">
        <f>ROUND(BD55,2)</f>
        <v>0</v>
      </c>
      <c r="BE54" s="6"/>
      <c r="BS54" s="90" t="s">
        <v>68</v>
      </c>
      <c r="BT54" s="90" t="s">
        <v>69</v>
      </c>
      <c r="BV54" s="90" t="s">
        <v>70</v>
      </c>
      <c r="BW54" s="90" t="s">
        <v>5</v>
      </c>
      <c r="BX54" s="90" t="s">
        <v>71</v>
      </c>
      <c r="CL54" s="90" t="s">
        <v>3</v>
      </c>
    </row>
    <row r="55" s="7" customFormat="1" ht="16.5" customHeight="1">
      <c r="A55" s="91" t="s">
        <v>72</v>
      </c>
      <c r="B55" s="92"/>
      <c r="C55" s="93"/>
      <c r="D55" s="94" t="s">
        <v>14</v>
      </c>
      <c r="E55" s="94"/>
      <c r="F55" s="94"/>
      <c r="G55" s="94"/>
      <c r="H55" s="94"/>
      <c r="I55" s="95"/>
      <c r="J55" s="94" t="s">
        <v>16</v>
      </c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6">
        <f>'230130 - Štefánikova 259-...'!J28</f>
        <v>732255.51000000001</v>
      </c>
      <c r="AH55" s="95"/>
      <c r="AI55" s="95"/>
      <c r="AJ55" s="95"/>
      <c r="AK55" s="95"/>
      <c r="AL55" s="95"/>
      <c r="AM55" s="95"/>
      <c r="AN55" s="96">
        <f>SUM(AG55,AT55)</f>
        <v>842093.83999999997</v>
      </c>
      <c r="AO55" s="95"/>
      <c r="AP55" s="95"/>
      <c r="AQ55" s="97" t="s">
        <v>73</v>
      </c>
      <c r="AR55" s="92"/>
      <c r="AS55" s="98">
        <v>0</v>
      </c>
      <c r="AT55" s="99">
        <f>ROUND(SUM(AV55:AW55),2)</f>
        <v>109838.33</v>
      </c>
      <c r="AU55" s="100">
        <f>'230130 - Štefánikova 259-...'!P99</f>
        <v>731.50088100000005</v>
      </c>
      <c r="AV55" s="99">
        <f>'230130 - Štefánikova 259-...'!J31</f>
        <v>0</v>
      </c>
      <c r="AW55" s="99">
        <f>'230130 - Štefánikova 259-...'!J32</f>
        <v>109838.33</v>
      </c>
      <c r="AX55" s="99">
        <f>'230130 - Štefánikova 259-...'!J33</f>
        <v>0</v>
      </c>
      <c r="AY55" s="99">
        <f>'230130 - Štefánikova 259-...'!J34</f>
        <v>0</v>
      </c>
      <c r="AZ55" s="99">
        <f>'230130 - Štefánikova 259-...'!F31</f>
        <v>0</v>
      </c>
      <c r="BA55" s="99">
        <f>'230130 - Štefánikova 259-...'!F32</f>
        <v>732255.51000000001</v>
      </c>
      <c r="BB55" s="99">
        <f>'230130 - Štefánikova 259-...'!F33</f>
        <v>0</v>
      </c>
      <c r="BC55" s="99">
        <f>'230130 - Štefánikova 259-...'!F34</f>
        <v>0</v>
      </c>
      <c r="BD55" s="101">
        <f>'230130 - Štefánikova 259-...'!F35</f>
        <v>0</v>
      </c>
      <c r="BE55" s="7"/>
      <c r="BT55" s="102" t="s">
        <v>74</v>
      </c>
      <c r="BU55" s="102" t="s">
        <v>75</v>
      </c>
      <c r="BV55" s="102" t="s">
        <v>70</v>
      </c>
      <c r="BW55" s="102" t="s">
        <v>5</v>
      </c>
      <c r="BX55" s="102" t="s">
        <v>71</v>
      </c>
      <c r="CL55" s="102" t="s">
        <v>3</v>
      </c>
    </row>
    <row r="56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="2" customFormat="1" ht="6.96" customHeight="1">
      <c r="A57" s="33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30130 - Štefánikova 259-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3"/>
    </row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74</v>
      </c>
    </row>
    <row r="4" s="1" customFormat="1" ht="24.96" customHeight="1">
      <c r="B4" s="23"/>
      <c r="D4" s="24" t="s">
        <v>76</v>
      </c>
      <c r="L4" s="23"/>
      <c r="M4" s="104" t="s">
        <v>11</v>
      </c>
      <c r="AT4" s="20" t="s">
        <v>4</v>
      </c>
    </row>
    <row r="5" s="1" customFormat="1" ht="6.96" customHeight="1">
      <c r="B5" s="23"/>
      <c r="L5" s="23"/>
    </row>
    <row r="6" s="2" customFormat="1" ht="12" customHeight="1">
      <c r="A6" s="33"/>
      <c r="B6" s="34"/>
      <c r="C6" s="33"/>
      <c r="D6" s="30" t="s">
        <v>15</v>
      </c>
      <c r="E6" s="33"/>
      <c r="F6" s="33"/>
      <c r="G6" s="33"/>
      <c r="H6" s="33"/>
      <c r="I6" s="33"/>
      <c r="J6" s="33"/>
      <c r="K6" s="33"/>
      <c r="L6" s="105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="2" customFormat="1" ht="16.5" customHeight="1">
      <c r="A7" s="33"/>
      <c r="B7" s="34"/>
      <c r="C7" s="33"/>
      <c r="D7" s="33"/>
      <c r="E7" s="56" t="s">
        <v>16</v>
      </c>
      <c r="F7" s="33"/>
      <c r="G7" s="33"/>
      <c r="H7" s="33"/>
      <c r="I7" s="33"/>
      <c r="J7" s="33"/>
      <c r="K7" s="33"/>
      <c r="L7" s="105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="2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2" customHeight="1">
      <c r="A9" s="33"/>
      <c r="B9" s="34"/>
      <c r="C9" s="33"/>
      <c r="D9" s="30" t="s">
        <v>17</v>
      </c>
      <c r="E9" s="33"/>
      <c r="F9" s="27" t="s">
        <v>3</v>
      </c>
      <c r="G9" s="33"/>
      <c r="H9" s="33"/>
      <c r="I9" s="30" t="s">
        <v>18</v>
      </c>
      <c r="J9" s="27" t="s">
        <v>3</v>
      </c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4"/>
      <c r="C10" s="33"/>
      <c r="D10" s="30" t="s">
        <v>19</v>
      </c>
      <c r="E10" s="33"/>
      <c r="F10" s="27" t="s">
        <v>20</v>
      </c>
      <c r="G10" s="33"/>
      <c r="H10" s="33"/>
      <c r="I10" s="30" t="s">
        <v>21</v>
      </c>
      <c r="J10" s="58" t="str">
        <f>'Rekapitulace zakázky'!AN8</f>
        <v>13. 2. 2023</v>
      </c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0.8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4"/>
      <c r="C12" s="33"/>
      <c r="D12" s="30" t="s">
        <v>23</v>
      </c>
      <c r="E12" s="33"/>
      <c r="F12" s="33"/>
      <c r="G12" s="33"/>
      <c r="H12" s="33"/>
      <c r="I12" s="30" t="s">
        <v>24</v>
      </c>
      <c r="J12" s="27" t="s">
        <v>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8" customHeight="1">
      <c r="A13" s="33"/>
      <c r="B13" s="34"/>
      <c r="C13" s="33"/>
      <c r="D13" s="33"/>
      <c r="E13" s="27" t="s">
        <v>25</v>
      </c>
      <c r="F13" s="33"/>
      <c r="G13" s="33"/>
      <c r="H13" s="33"/>
      <c r="I13" s="30" t="s">
        <v>26</v>
      </c>
      <c r="J13" s="27" t="s">
        <v>3</v>
      </c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6.96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2" customHeight="1">
      <c r="A15" s="33"/>
      <c r="B15" s="34"/>
      <c r="C15" s="33"/>
      <c r="D15" s="30" t="s">
        <v>27</v>
      </c>
      <c r="E15" s="33"/>
      <c r="F15" s="33"/>
      <c r="G15" s="33"/>
      <c r="H15" s="33"/>
      <c r="I15" s="30" t="s">
        <v>24</v>
      </c>
      <c r="J15" s="27" t="str">
        <f>'Rekapitulace zakázky'!AN13</f>
        <v/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8" customHeight="1">
      <c r="A16" s="33"/>
      <c r="B16" s="34"/>
      <c r="C16" s="33"/>
      <c r="D16" s="33"/>
      <c r="E16" s="27" t="str">
        <f>'Rekapitulace zakázky'!E14</f>
        <v xml:space="preserve"> </v>
      </c>
      <c r="F16" s="27"/>
      <c r="G16" s="27"/>
      <c r="H16" s="27"/>
      <c r="I16" s="30" t="s">
        <v>26</v>
      </c>
      <c r="J16" s="27" t="str">
        <f>'Rekapitulace zakázky'!AN14</f>
        <v/>
      </c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6.96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2" customHeight="1">
      <c r="A18" s="33"/>
      <c r="B18" s="34"/>
      <c r="C18" s="33"/>
      <c r="D18" s="30" t="s">
        <v>29</v>
      </c>
      <c r="E18" s="33"/>
      <c r="F18" s="33"/>
      <c r="G18" s="33"/>
      <c r="H18" s="33"/>
      <c r="I18" s="30" t="s">
        <v>24</v>
      </c>
      <c r="J18" s="27" t="str">
        <f>IF('Rekapitulace zakázky'!AN16="","",'Rekapitulace zakázky'!AN16)</f>
        <v/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8" customHeight="1">
      <c r="A19" s="33"/>
      <c r="B19" s="34"/>
      <c r="C19" s="33"/>
      <c r="D19" s="33"/>
      <c r="E19" s="27" t="str">
        <f>IF('Rekapitulace zakázky'!E17="","",'Rekapitulace zakázky'!E17)</f>
        <v xml:space="preserve"> </v>
      </c>
      <c r="F19" s="33"/>
      <c r="G19" s="33"/>
      <c r="H19" s="33"/>
      <c r="I19" s="30" t="s">
        <v>26</v>
      </c>
      <c r="J19" s="27" t="str">
        <f>IF('Rekapitulace zakázky'!AN17="","",'Rekapitulace zakázky'!AN17)</f>
        <v/>
      </c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6.96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2" customHeight="1">
      <c r="A21" s="33"/>
      <c r="B21" s="34"/>
      <c r="C21" s="33"/>
      <c r="D21" s="30" t="s">
        <v>31</v>
      </c>
      <c r="E21" s="33"/>
      <c r="F21" s="33"/>
      <c r="G21" s="33"/>
      <c r="H21" s="33"/>
      <c r="I21" s="30" t="s">
        <v>24</v>
      </c>
      <c r="J21" s="27" t="s">
        <v>3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8" customHeight="1">
      <c r="A22" s="33"/>
      <c r="B22" s="34"/>
      <c r="C22" s="33"/>
      <c r="D22" s="33"/>
      <c r="E22" s="27" t="s">
        <v>32</v>
      </c>
      <c r="F22" s="33"/>
      <c r="G22" s="33"/>
      <c r="H22" s="33"/>
      <c r="I22" s="30" t="s">
        <v>26</v>
      </c>
      <c r="J22" s="27" t="s">
        <v>3</v>
      </c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6.96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2" customHeight="1">
      <c r="A24" s="33"/>
      <c r="B24" s="34"/>
      <c r="C24" s="33"/>
      <c r="D24" s="30" t="s">
        <v>33</v>
      </c>
      <c r="E24" s="33"/>
      <c r="F24" s="33"/>
      <c r="G24" s="33"/>
      <c r="H24" s="33"/>
      <c r="I24" s="33"/>
      <c r="J24" s="33"/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8" customFormat="1" ht="47.25" customHeight="1">
      <c r="A25" s="106"/>
      <c r="B25" s="107"/>
      <c r="C25" s="106"/>
      <c r="D25" s="106"/>
      <c r="E25" s="31" t="s">
        <v>34</v>
      </c>
      <c r="F25" s="31"/>
      <c r="G25" s="31"/>
      <c r="H25" s="31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="2" customFormat="1" ht="6.96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4"/>
      <c r="C27" s="33"/>
      <c r="D27" s="78"/>
      <c r="E27" s="78"/>
      <c r="F27" s="78"/>
      <c r="G27" s="78"/>
      <c r="H27" s="78"/>
      <c r="I27" s="78"/>
      <c r="J27" s="78"/>
      <c r="K27" s="78"/>
      <c r="L27" s="10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25.44" customHeight="1">
      <c r="A28" s="33"/>
      <c r="B28" s="34"/>
      <c r="C28" s="33"/>
      <c r="D28" s="109" t="s">
        <v>35</v>
      </c>
      <c r="E28" s="33"/>
      <c r="F28" s="33"/>
      <c r="G28" s="33"/>
      <c r="H28" s="33"/>
      <c r="I28" s="33"/>
      <c r="J28" s="84">
        <f>ROUND(J99, 2)</f>
        <v>732255.51000000001</v>
      </c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4"/>
      <c r="C29" s="33"/>
      <c r="D29" s="78"/>
      <c r="E29" s="78"/>
      <c r="F29" s="78"/>
      <c r="G29" s="78"/>
      <c r="H29" s="78"/>
      <c r="I29" s="78"/>
      <c r="J29" s="78"/>
      <c r="K29" s="78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4"/>
      <c r="C30" s="33"/>
      <c r="D30" s="33"/>
      <c r="E30" s="33"/>
      <c r="F30" s="38" t="s">
        <v>37</v>
      </c>
      <c r="G30" s="33"/>
      <c r="H30" s="33"/>
      <c r="I30" s="38" t="s">
        <v>36</v>
      </c>
      <c r="J30" s="38" t="s">
        <v>38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14.4" customHeight="1">
      <c r="A31" s="33"/>
      <c r="B31" s="34"/>
      <c r="C31" s="33"/>
      <c r="D31" s="110" t="s">
        <v>39</v>
      </c>
      <c r="E31" s="30" t="s">
        <v>40</v>
      </c>
      <c r="F31" s="111">
        <f>ROUND((SUM(BE99:BE801)),  2)</f>
        <v>0</v>
      </c>
      <c r="G31" s="33"/>
      <c r="H31" s="33"/>
      <c r="I31" s="112">
        <v>0.20999999999999999</v>
      </c>
      <c r="J31" s="111">
        <f>ROUND(((SUM(BE99:BE801))*I31),  2)</f>
        <v>0</v>
      </c>
      <c r="K31" s="33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4"/>
      <c r="C32" s="33"/>
      <c r="D32" s="33"/>
      <c r="E32" s="30" t="s">
        <v>41</v>
      </c>
      <c r="F32" s="111">
        <f>ROUND((SUM(BF99:BF801)),  2)</f>
        <v>732255.51000000001</v>
      </c>
      <c r="G32" s="33"/>
      <c r="H32" s="33"/>
      <c r="I32" s="112">
        <v>0.14999999999999999</v>
      </c>
      <c r="J32" s="111">
        <f>ROUND(((SUM(BF99:BF801))*I32),  2)</f>
        <v>109838.33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4"/>
      <c r="C33" s="33"/>
      <c r="D33" s="33"/>
      <c r="E33" s="30" t="s">
        <v>42</v>
      </c>
      <c r="F33" s="111">
        <f>ROUND((SUM(BG99:BG801)),  2)</f>
        <v>0</v>
      </c>
      <c r="G33" s="33"/>
      <c r="H33" s="33"/>
      <c r="I33" s="112">
        <v>0.20999999999999999</v>
      </c>
      <c r="J33" s="111">
        <f>0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4"/>
      <c r="C34" s="33"/>
      <c r="D34" s="33"/>
      <c r="E34" s="30" t="s">
        <v>43</v>
      </c>
      <c r="F34" s="111">
        <f>ROUND((SUM(BH99:BH801)),  2)</f>
        <v>0</v>
      </c>
      <c r="G34" s="33"/>
      <c r="H34" s="33"/>
      <c r="I34" s="112">
        <v>0.14999999999999999</v>
      </c>
      <c r="J34" s="111">
        <f>0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4"/>
      <c r="C35" s="33"/>
      <c r="D35" s="33"/>
      <c r="E35" s="30" t="s">
        <v>44</v>
      </c>
      <c r="F35" s="111">
        <f>ROUND((SUM(BI99:BI801)),  2)</f>
        <v>0</v>
      </c>
      <c r="G35" s="33"/>
      <c r="H35" s="33"/>
      <c r="I35" s="112">
        <v>0</v>
      </c>
      <c r="J35" s="111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6.96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25.44" customHeight="1">
      <c r="A37" s="33"/>
      <c r="B37" s="34"/>
      <c r="C37" s="113"/>
      <c r="D37" s="114" t="s">
        <v>45</v>
      </c>
      <c r="E37" s="70"/>
      <c r="F37" s="70"/>
      <c r="G37" s="115" t="s">
        <v>46</v>
      </c>
      <c r="H37" s="116" t="s">
        <v>47</v>
      </c>
      <c r="I37" s="70"/>
      <c r="J37" s="117">
        <f>SUM(J28:J35)</f>
        <v>842093.83999999997</v>
      </c>
      <c r="K37" s="118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="2" customFormat="1" ht="6.96" customHeight="1">
      <c r="A42" s="33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10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4.96" customHeight="1">
      <c r="A43" s="33"/>
      <c r="B43" s="34"/>
      <c r="C43" s="24" t="s">
        <v>77</v>
      </c>
      <c r="D43" s="33"/>
      <c r="E43" s="33"/>
      <c r="F43" s="33"/>
      <c r="G43" s="33"/>
      <c r="H43" s="33"/>
      <c r="I43" s="33"/>
      <c r="J43" s="33"/>
      <c r="K43" s="33"/>
      <c r="L43" s="105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6.96" customHeight="1">
      <c r="A44" s="33"/>
      <c r="B44" s="34"/>
      <c r="C44" s="33"/>
      <c r="D44" s="33"/>
      <c r="E44" s="33"/>
      <c r="F44" s="33"/>
      <c r="G44" s="33"/>
      <c r="H44" s="33"/>
      <c r="I44" s="33"/>
      <c r="J44" s="33"/>
      <c r="K44" s="33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12" customHeight="1">
      <c r="A45" s="33"/>
      <c r="B45" s="34"/>
      <c r="C45" s="30" t="s">
        <v>15</v>
      </c>
      <c r="D45" s="33"/>
      <c r="E45" s="33"/>
      <c r="F45" s="33"/>
      <c r="G45" s="33"/>
      <c r="H45" s="33"/>
      <c r="I45" s="33"/>
      <c r="J45" s="33"/>
      <c r="K45" s="33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16.5" customHeight="1">
      <c r="A46" s="33"/>
      <c r="B46" s="34"/>
      <c r="C46" s="33"/>
      <c r="D46" s="33"/>
      <c r="E46" s="56" t="str">
        <f>E7</f>
        <v>Štefánikova 259/51, Byt 259/25</v>
      </c>
      <c r="F46" s="33"/>
      <c r="G46" s="33"/>
      <c r="H46" s="33"/>
      <c r="I46" s="33"/>
      <c r="J46" s="33"/>
      <c r="K46" s="33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6.96" customHeight="1">
      <c r="A47" s="33"/>
      <c r="B47" s="34"/>
      <c r="C47" s="33"/>
      <c r="D47" s="33"/>
      <c r="E47" s="33"/>
      <c r="F47" s="33"/>
      <c r="G47" s="33"/>
      <c r="H47" s="33"/>
      <c r="I47" s="33"/>
      <c r="J47" s="33"/>
      <c r="K47" s="33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2" customHeight="1">
      <c r="A48" s="33"/>
      <c r="B48" s="34"/>
      <c r="C48" s="30" t="s">
        <v>19</v>
      </c>
      <c r="D48" s="33"/>
      <c r="E48" s="33"/>
      <c r="F48" s="27" t="str">
        <f>F10</f>
        <v>Praha</v>
      </c>
      <c r="G48" s="33"/>
      <c r="H48" s="33"/>
      <c r="I48" s="30" t="s">
        <v>21</v>
      </c>
      <c r="J48" s="58" t="str">
        <f>IF(J10="","",J10)</f>
        <v>13. 2. 2023</v>
      </c>
      <c r="K48" s="33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6.96" customHeight="1">
      <c r="A49" s="33"/>
      <c r="B49" s="34"/>
      <c r="C49" s="33"/>
      <c r="D49" s="33"/>
      <c r="E49" s="33"/>
      <c r="F49" s="33"/>
      <c r="G49" s="33"/>
      <c r="H49" s="33"/>
      <c r="I49" s="33"/>
      <c r="J49" s="33"/>
      <c r="K49" s="33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5.15" customHeight="1">
      <c r="A50" s="33"/>
      <c r="B50" s="34"/>
      <c r="C50" s="30" t="s">
        <v>23</v>
      </c>
      <c r="D50" s="33"/>
      <c r="E50" s="33"/>
      <c r="F50" s="27" t="str">
        <f>E13</f>
        <v>Městká část Praha 5</v>
      </c>
      <c r="G50" s="33"/>
      <c r="H50" s="33"/>
      <c r="I50" s="30" t="s">
        <v>29</v>
      </c>
      <c r="J50" s="31" t="str">
        <f>E19</f>
        <v xml:space="preserve"> </v>
      </c>
      <c r="K50" s="33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15.15" customHeight="1">
      <c r="A51" s="33"/>
      <c r="B51" s="34"/>
      <c r="C51" s="30" t="s">
        <v>27</v>
      </c>
      <c r="D51" s="33"/>
      <c r="E51" s="33"/>
      <c r="F51" s="27" t="str">
        <f>IF(E16="","",E16)</f>
        <v xml:space="preserve"> </v>
      </c>
      <c r="G51" s="33"/>
      <c r="H51" s="33"/>
      <c r="I51" s="30" t="s">
        <v>31</v>
      </c>
      <c r="J51" s="31" t="str">
        <f>E22</f>
        <v>MAPAMI s.r.o.</v>
      </c>
      <c r="K51" s="33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0.32" customHeight="1">
      <c r="A52" s="33"/>
      <c r="B52" s="34"/>
      <c r="C52" s="33"/>
      <c r="D52" s="33"/>
      <c r="E52" s="33"/>
      <c r="F52" s="33"/>
      <c r="G52" s="33"/>
      <c r="H52" s="33"/>
      <c r="I52" s="33"/>
      <c r="J52" s="33"/>
      <c r="K52" s="33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29.28" customHeight="1">
      <c r="A53" s="33"/>
      <c r="B53" s="34"/>
      <c r="C53" s="119" t="s">
        <v>78</v>
      </c>
      <c r="D53" s="113"/>
      <c r="E53" s="113"/>
      <c r="F53" s="113"/>
      <c r="G53" s="113"/>
      <c r="H53" s="113"/>
      <c r="I53" s="113"/>
      <c r="J53" s="120" t="s">
        <v>79</v>
      </c>
      <c r="K53" s="113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0.32" customHeight="1">
      <c r="A54" s="33"/>
      <c r="B54" s="34"/>
      <c r="C54" s="33"/>
      <c r="D54" s="33"/>
      <c r="E54" s="33"/>
      <c r="F54" s="33"/>
      <c r="G54" s="33"/>
      <c r="H54" s="33"/>
      <c r="I54" s="33"/>
      <c r="J54" s="33"/>
      <c r="K54" s="33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22.8" customHeight="1">
      <c r="A55" s="33"/>
      <c r="B55" s="34"/>
      <c r="C55" s="121" t="s">
        <v>67</v>
      </c>
      <c r="D55" s="33"/>
      <c r="E55" s="33"/>
      <c r="F55" s="33"/>
      <c r="G55" s="33"/>
      <c r="H55" s="33"/>
      <c r="I55" s="33"/>
      <c r="J55" s="84">
        <f>J99</f>
        <v>732255.51000000001</v>
      </c>
      <c r="K55" s="33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20" t="s">
        <v>80</v>
      </c>
    </row>
    <row r="56" s="9" customFormat="1" ht="24.96" customHeight="1">
      <c r="A56" s="9"/>
      <c r="B56" s="122"/>
      <c r="C56" s="9"/>
      <c r="D56" s="123" t="s">
        <v>81</v>
      </c>
      <c r="E56" s="124"/>
      <c r="F56" s="124"/>
      <c r="G56" s="124"/>
      <c r="H56" s="124"/>
      <c r="I56" s="124"/>
      <c r="J56" s="125">
        <f>J100</f>
        <v>184693.73000000001</v>
      </c>
      <c r="K56" s="9"/>
      <c r="L56" s="12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26"/>
      <c r="C57" s="10"/>
      <c r="D57" s="127" t="s">
        <v>82</v>
      </c>
      <c r="E57" s="128"/>
      <c r="F57" s="128"/>
      <c r="G57" s="128"/>
      <c r="H57" s="128"/>
      <c r="I57" s="128"/>
      <c r="J57" s="129">
        <f>J101</f>
        <v>82674.300000000003</v>
      </c>
      <c r="K57" s="10"/>
      <c r="L57" s="126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26"/>
      <c r="C58" s="10"/>
      <c r="D58" s="127" t="s">
        <v>83</v>
      </c>
      <c r="E58" s="128"/>
      <c r="F58" s="128"/>
      <c r="G58" s="128"/>
      <c r="H58" s="128"/>
      <c r="I58" s="128"/>
      <c r="J58" s="129">
        <f>J163</f>
        <v>55724.220000000001</v>
      </c>
      <c r="K58" s="10"/>
      <c r="L58" s="126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26"/>
      <c r="C59" s="10"/>
      <c r="D59" s="127" t="s">
        <v>84</v>
      </c>
      <c r="E59" s="128"/>
      <c r="F59" s="128"/>
      <c r="G59" s="128"/>
      <c r="H59" s="128"/>
      <c r="I59" s="128"/>
      <c r="J59" s="129">
        <f>J242</f>
        <v>42045.130000000005</v>
      </c>
      <c r="K59" s="10"/>
      <c r="L59" s="126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26"/>
      <c r="C60" s="10"/>
      <c r="D60" s="127" t="s">
        <v>85</v>
      </c>
      <c r="E60" s="128"/>
      <c r="F60" s="128"/>
      <c r="G60" s="128"/>
      <c r="H60" s="128"/>
      <c r="I60" s="128"/>
      <c r="J60" s="129">
        <f>J256</f>
        <v>4250.0799999999999</v>
      </c>
      <c r="K60" s="10"/>
      <c r="L60" s="126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22"/>
      <c r="C61" s="9"/>
      <c r="D61" s="123" t="s">
        <v>86</v>
      </c>
      <c r="E61" s="124"/>
      <c r="F61" s="124"/>
      <c r="G61" s="124"/>
      <c r="H61" s="124"/>
      <c r="I61" s="124"/>
      <c r="J61" s="125">
        <f>J259</f>
        <v>506113.77999999997</v>
      </c>
      <c r="K61" s="9"/>
      <c r="L61" s="12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26"/>
      <c r="C62" s="10"/>
      <c r="D62" s="127" t="s">
        <v>87</v>
      </c>
      <c r="E62" s="128"/>
      <c r="F62" s="128"/>
      <c r="G62" s="128"/>
      <c r="H62" s="128"/>
      <c r="I62" s="128"/>
      <c r="J62" s="129">
        <f>J260</f>
        <v>9883.9799999999996</v>
      </c>
      <c r="K62" s="10"/>
      <c r="L62" s="12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26"/>
      <c r="C63" s="10"/>
      <c r="D63" s="127" t="s">
        <v>88</v>
      </c>
      <c r="E63" s="128"/>
      <c r="F63" s="128"/>
      <c r="G63" s="128"/>
      <c r="H63" s="128"/>
      <c r="I63" s="128"/>
      <c r="J63" s="129">
        <f>J284</f>
        <v>11031.82</v>
      </c>
      <c r="K63" s="10"/>
      <c r="L63" s="12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26"/>
      <c r="C64" s="10"/>
      <c r="D64" s="127" t="s">
        <v>89</v>
      </c>
      <c r="E64" s="128"/>
      <c r="F64" s="128"/>
      <c r="G64" s="128"/>
      <c r="H64" s="128"/>
      <c r="I64" s="128"/>
      <c r="J64" s="129">
        <f>J300</f>
        <v>20754.740000000002</v>
      </c>
      <c r="K64" s="10"/>
      <c r="L64" s="12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26"/>
      <c r="C65" s="10"/>
      <c r="D65" s="127" t="s">
        <v>90</v>
      </c>
      <c r="E65" s="128"/>
      <c r="F65" s="128"/>
      <c r="G65" s="128"/>
      <c r="H65" s="128"/>
      <c r="I65" s="128"/>
      <c r="J65" s="129">
        <f>J341</f>
        <v>62467.960000000006</v>
      </c>
      <c r="K65" s="10"/>
      <c r="L65" s="12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26"/>
      <c r="C66" s="10"/>
      <c r="D66" s="127" t="s">
        <v>91</v>
      </c>
      <c r="E66" s="128"/>
      <c r="F66" s="128"/>
      <c r="G66" s="128"/>
      <c r="H66" s="128"/>
      <c r="I66" s="128"/>
      <c r="J66" s="129">
        <f>J391</f>
        <v>9209.5</v>
      </c>
      <c r="K66" s="10"/>
      <c r="L66" s="12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26"/>
      <c r="C67" s="10"/>
      <c r="D67" s="127" t="s">
        <v>92</v>
      </c>
      <c r="E67" s="128"/>
      <c r="F67" s="128"/>
      <c r="G67" s="128"/>
      <c r="H67" s="128"/>
      <c r="I67" s="128"/>
      <c r="J67" s="129">
        <f>J396</f>
        <v>18361.809999999998</v>
      </c>
      <c r="K67" s="10"/>
      <c r="L67" s="12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26"/>
      <c r="C68" s="10"/>
      <c r="D68" s="127" t="s">
        <v>93</v>
      </c>
      <c r="E68" s="128"/>
      <c r="F68" s="128"/>
      <c r="G68" s="128"/>
      <c r="H68" s="128"/>
      <c r="I68" s="128"/>
      <c r="J68" s="129">
        <f>J409</f>
        <v>47553.059999999998</v>
      </c>
      <c r="K68" s="10"/>
      <c r="L68" s="12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26"/>
      <c r="C69" s="10"/>
      <c r="D69" s="127" t="s">
        <v>94</v>
      </c>
      <c r="E69" s="128"/>
      <c r="F69" s="128"/>
      <c r="G69" s="128"/>
      <c r="H69" s="128"/>
      <c r="I69" s="128"/>
      <c r="J69" s="129">
        <f>J458</f>
        <v>5057.6000000000004</v>
      </c>
      <c r="K69" s="10"/>
      <c r="L69" s="12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26"/>
      <c r="C70" s="10"/>
      <c r="D70" s="127" t="s">
        <v>95</v>
      </c>
      <c r="E70" s="128"/>
      <c r="F70" s="128"/>
      <c r="G70" s="128"/>
      <c r="H70" s="128"/>
      <c r="I70" s="128"/>
      <c r="J70" s="129">
        <f>J475</f>
        <v>14278.1</v>
      </c>
      <c r="K70" s="10"/>
      <c r="L70" s="12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26"/>
      <c r="C71" s="10"/>
      <c r="D71" s="127" t="s">
        <v>96</v>
      </c>
      <c r="E71" s="128"/>
      <c r="F71" s="128"/>
      <c r="G71" s="128"/>
      <c r="H71" s="128"/>
      <c r="I71" s="128"/>
      <c r="J71" s="129">
        <f>J483</f>
        <v>4139.8299999999999</v>
      </c>
      <c r="K71" s="10"/>
      <c r="L71" s="12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26"/>
      <c r="C72" s="10"/>
      <c r="D72" s="127" t="s">
        <v>97</v>
      </c>
      <c r="E72" s="128"/>
      <c r="F72" s="128"/>
      <c r="G72" s="128"/>
      <c r="H72" s="128"/>
      <c r="I72" s="128"/>
      <c r="J72" s="129">
        <f>J496</f>
        <v>86033.300000000003</v>
      </c>
      <c r="K72" s="10"/>
      <c r="L72" s="12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26"/>
      <c r="C73" s="10"/>
      <c r="D73" s="127" t="s">
        <v>98</v>
      </c>
      <c r="E73" s="128"/>
      <c r="F73" s="128"/>
      <c r="G73" s="128"/>
      <c r="H73" s="128"/>
      <c r="I73" s="128"/>
      <c r="J73" s="129">
        <f>J551</f>
        <v>14066.060000000001</v>
      </c>
      <c r="K73" s="10"/>
      <c r="L73" s="12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26"/>
      <c r="C74" s="10"/>
      <c r="D74" s="127" t="s">
        <v>99</v>
      </c>
      <c r="E74" s="128"/>
      <c r="F74" s="128"/>
      <c r="G74" s="128"/>
      <c r="H74" s="128"/>
      <c r="I74" s="128"/>
      <c r="J74" s="129">
        <f>J591</f>
        <v>28532.66</v>
      </c>
      <c r="K74" s="10"/>
      <c r="L74" s="12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26"/>
      <c r="C75" s="10"/>
      <c r="D75" s="127" t="s">
        <v>100</v>
      </c>
      <c r="E75" s="128"/>
      <c r="F75" s="128"/>
      <c r="G75" s="128"/>
      <c r="H75" s="128"/>
      <c r="I75" s="128"/>
      <c r="J75" s="129">
        <f>J616</f>
        <v>26321.859999999997</v>
      </c>
      <c r="K75" s="10"/>
      <c r="L75" s="12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26"/>
      <c r="C76" s="10"/>
      <c r="D76" s="127" t="s">
        <v>101</v>
      </c>
      <c r="E76" s="128"/>
      <c r="F76" s="128"/>
      <c r="G76" s="128"/>
      <c r="H76" s="128"/>
      <c r="I76" s="128"/>
      <c r="J76" s="129">
        <f>J675</f>
        <v>80261.950000000012</v>
      </c>
      <c r="K76" s="10"/>
      <c r="L76" s="12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26"/>
      <c r="C77" s="10"/>
      <c r="D77" s="127" t="s">
        <v>102</v>
      </c>
      <c r="E77" s="128"/>
      <c r="F77" s="128"/>
      <c r="G77" s="128"/>
      <c r="H77" s="128"/>
      <c r="I77" s="128"/>
      <c r="J77" s="129">
        <f>J711</f>
        <v>27664.620000000003</v>
      </c>
      <c r="K77" s="10"/>
      <c r="L77" s="12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26"/>
      <c r="C78" s="10"/>
      <c r="D78" s="127" t="s">
        <v>103</v>
      </c>
      <c r="E78" s="128"/>
      <c r="F78" s="128"/>
      <c r="G78" s="128"/>
      <c r="H78" s="128"/>
      <c r="I78" s="128"/>
      <c r="J78" s="129">
        <f>J757</f>
        <v>40494.929999999993</v>
      </c>
      <c r="K78" s="10"/>
      <c r="L78" s="12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22"/>
      <c r="C79" s="9"/>
      <c r="D79" s="123" t="s">
        <v>104</v>
      </c>
      <c r="E79" s="124"/>
      <c r="F79" s="124"/>
      <c r="G79" s="124"/>
      <c r="H79" s="124"/>
      <c r="I79" s="124"/>
      <c r="J79" s="125">
        <f>J796</f>
        <v>41448</v>
      </c>
      <c r="K79" s="9"/>
      <c r="L79" s="122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26"/>
      <c r="C80" s="10"/>
      <c r="D80" s="127" t="s">
        <v>105</v>
      </c>
      <c r="E80" s="128"/>
      <c r="F80" s="128"/>
      <c r="G80" s="128"/>
      <c r="H80" s="128"/>
      <c r="I80" s="128"/>
      <c r="J80" s="129">
        <f>J797</f>
        <v>20724</v>
      </c>
      <c r="K80" s="10"/>
      <c r="L80" s="12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26"/>
      <c r="C81" s="10"/>
      <c r="D81" s="127" t="s">
        <v>106</v>
      </c>
      <c r="E81" s="128"/>
      <c r="F81" s="128"/>
      <c r="G81" s="128"/>
      <c r="H81" s="128"/>
      <c r="I81" s="128"/>
      <c r="J81" s="129">
        <f>J800</f>
        <v>20724</v>
      </c>
      <c r="K81" s="10"/>
      <c r="L81" s="12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33"/>
      <c r="B82" s="34"/>
      <c r="C82" s="33"/>
      <c r="D82" s="33"/>
      <c r="E82" s="33"/>
      <c r="F82" s="33"/>
      <c r="G82" s="33"/>
      <c r="H82" s="33"/>
      <c r="I82" s="33"/>
      <c r="J82" s="33"/>
      <c r="K82" s="33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7" s="2" customFormat="1" ht="6.96" customHeight="1">
      <c r="A87" s="33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24.96" customHeight="1">
      <c r="A88" s="33"/>
      <c r="B88" s="34"/>
      <c r="C88" s="24" t="s">
        <v>107</v>
      </c>
      <c r="D88" s="33"/>
      <c r="E88" s="33"/>
      <c r="F88" s="33"/>
      <c r="G88" s="33"/>
      <c r="H88" s="33"/>
      <c r="I88" s="33"/>
      <c r="J88" s="33"/>
      <c r="K88" s="33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6.96" customHeight="1">
      <c r="A89" s="33"/>
      <c r="B89" s="34"/>
      <c r="C89" s="33"/>
      <c r="D89" s="33"/>
      <c r="E89" s="33"/>
      <c r="F89" s="33"/>
      <c r="G89" s="33"/>
      <c r="H89" s="33"/>
      <c r="I89" s="33"/>
      <c r="J89" s="33"/>
      <c r="K89" s="33"/>
      <c r="L89" s="10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12" customHeight="1">
      <c r="A90" s="33"/>
      <c r="B90" s="34"/>
      <c r="C90" s="30" t="s">
        <v>15</v>
      </c>
      <c r="D90" s="33"/>
      <c r="E90" s="33"/>
      <c r="F90" s="33"/>
      <c r="G90" s="33"/>
      <c r="H90" s="33"/>
      <c r="I90" s="33"/>
      <c r="J90" s="33"/>
      <c r="K90" s="33"/>
      <c r="L90" s="10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6.5" customHeight="1">
      <c r="A91" s="33"/>
      <c r="B91" s="34"/>
      <c r="C91" s="33"/>
      <c r="D91" s="33"/>
      <c r="E91" s="56" t="str">
        <f>E7</f>
        <v>Štefánikova 259/51, Byt 259/25</v>
      </c>
      <c r="F91" s="33"/>
      <c r="G91" s="33"/>
      <c r="H91" s="33"/>
      <c r="I91" s="33"/>
      <c r="J91" s="33"/>
      <c r="K91" s="33"/>
      <c r="L91" s="105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6.96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105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2" customHeight="1">
      <c r="A93" s="33"/>
      <c r="B93" s="34"/>
      <c r="C93" s="30" t="s">
        <v>19</v>
      </c>
      <c r="D93" s="33"/>
      <c r="E93" s="33"/>
      <c r="F93" s="27" t="str">
        <f>F10</f>
        <v>Praha</v>
      </c>
      <c r="G93" s="33"/>
      <c r="H93" s="33"/>
      <c r="I93" s="30" t="s">
        <v>21</v>
      </c>
      <c r="J93" s="58" t="str">
        <f>IF(J10="","",J10)</f>
        <v>13. 2. 2023</v>
      </c>
      <c r="K93" s="33"/>
      <c r="L93" s="105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6.96" customHeight="1">
      <c r="A94" s="33"/>
      <c r="B94" s="34"/>
      <c r="C94" s="33"/>
      <c r="D94" s="33"/>
      <c r="E94" s="33"/>
      <c r="F94" s="33"/>
      <c r="G94" s="33"/>
      <c r="H94" s="33"/>
      <c r="I94" s="33"/>
      <c r="J94" s="33"/>
      <c r="K94" s="33"/>
      <c r="L94" s="105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5.15" customHeight="1">
      <c r="A95" s="33"/>
      <c r="B95" s="34"/>
      <c r="C95" s="30" t="s">
        <v>23</v>
      </c>
      <c r="D95" s="33"/>
      <c r="E95" s="33"/>
      <c r="F95" s="27" t="str">
        <f>E13</f>
        <v>Městká část Praha 5</v>
      </c>
      <c r="G95" s="33"/>
      <c r="H95" s="33"/>
      <c r="I95" s="30" t="s">
        <v>29</v>
      </c>
      <c r="J95" s="31" t="str">
        <f>E19</f>
        <v xml:space="preserve"> </v>
      </c>
      <c r="K95" s="33"/>
      <c r="L95" s="105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15.15" customHeight="1">
      <c r="A96" s="33"/>
      <c r="B96" s="34"/>
      <c r="C96" s="30" t="s">
        <v>27</v>
      </c>
      <c r="D96" s="33"/>
      <c r="E96" s="33"/>
      <c r="F96" s="27" t="str">
        <f>IF(E16="","",E16)</f>
        <v xml:space="preserve"> </v>
      </c>
      <c r="G96" s="33"/>
      <c r="H96" s="33"/>
      <c r="I96" s="30" t="s">
        <v>31</v>
      </c>
      <c r="J96" s="31" t="str">
        <f>E22</f>
        <v>MAPAMI s.r.o.</v>
      </c>
      <c r="K96" s="33"/>
      <c r="L96" s="105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="2" customFormat="1" ht="10.32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105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11" customFormat="1" ht="29.28" customHeight="1">
      <c r="A98" s="130"/>
      <c r="B98" s="131"/>
      <c r="C98" s="132" t="s">
        <v>108</v>
      </c>
      <c r="D98" s="133" t="s">
        <v>54</v>
      </c>
      <c r="E98" s="133" t="s">
        <v>50</v>
      </c>
      <c r="F98" s="133" t="s">
        <v>51</v>
      </c>
      <c r="G98" s="133" t="s">
        <v>109</v>
      </c>
      <c r="H98" s="133" t="s">
        <v>110</v>
      </c>
      <c r="I98" s="133" t="s">
        <v>111</v>
      </c>
      <c r="J98" s="133" t="s">
        <v>79</v>
      </c>
      <c r="K98" s="134" t="s">
        <v>112</v>
      </c>
      <c r="L98" s="135"/>
      <c r="M98" s="74" t="s">
        <v>3</v>
      </c>
      <c r="N98" s="75" t="s">
        <v>39</v>
      </c>
      <c r="O98" s="75" t="s">
        <v>113</v>
      </c>
      <c r="P98" s="75" t="s">
        <v>114</v>
      </c>
      <c r="Q98" s="75" t="s">
        <v>115</v>
      </c>
      <c r="R98" s="75" t="s">
        <v>116</v>
      </c>
      <c r="S98" s="75" t="s">
        <v>117</v>
      </c>
      <c r="T98" s="76" t="s">
        <v>118</v>
      </c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</row>
    <row r="99" s="2" customFormat="1" ht="22.8" customHeight="1">
      <c r="A99" s="33"/>
      <c r="B99" s="34"/>
      <c r="C99" s="81" t="s">
        <v>119</v>
      </c>
      <c r="D99" s="33"/>
      <c r="E99" s="33"/>
      <c r="F99" s="33"/>
      <c r="G99" s="33"/>
      <c r="H99" s="33"/>
      <c r="I99" s="33"/>
      <c r="J99" s="136">
        <f>BK99</f>
        <v>732255.51000000001</v>
      </c>
      <c r="K99" s="33"/>
      <c r="L99" s="34"/>
      <c r="M99" s="77"/>
      <c r="N99" s="62"/>
      <c r="O99" s="78"/>
      <c r="P99" s="137">
        <f>P100+P259+P796</f>
        <v>731.50088100000005</v>
      </c>
      <c r="Q99" s="78"/>
      <c r="R99" s="137">
        <f>R100+R259+R796</f>
        <v>4.2982738600000001</v>
      </c>
      <c r="S99" s="78"/>
      <c r="T99" s="138">
        <f>T100+T259+T796</f>
        <v>7.4525258200000009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20" t="s">
        <v>68</v>
      </c>
      <c r="AU99" s="20" t="s">
        <v>80</v>
      </c>
      <c r="BK99" s="139">
        <f>BK100+BK259+BK796</f>
        <v>732255.51000000001</v>
      </c>
    </row>
    <row r="100" s="12" customFormat="1" ht="25.92" customHeight="1">
      <c r="A100" s="12"/>
      <c r="B100" s="140"/>
      <c r="C100" s="12"/>
      <c r="D100" s="141" t="s">
        <v>68</v>
      </c>
      <c r="E100" s="142" t="s">
        <v>120</v>
      </c>
      <c r="F100" s="142" t="s">
        <v>121</v>
      </c>
      <c r="G100" s="12"/>
      <c r="H100" s="12"/>
      <c r="I100" s="12"/>
      <c r="J100" s="143">
        <f>BK100</f>
        <v>184693.73000000001</v>
      </c>
      <c r="K100" s="12"/>
      <c r="L100" s="140"/>
      <c r="M100" s="144"/>
      <c r="N100" s="145"/>
      <c r="O100" s="145"/>
      <c r="P100" s="146">
        <f>P101+P163+P242+P256</f>
        <v>343.07403800000003</v>
      </c>
      <c r="Q100" s="145"/>
      <c r="R100" s="146">
        <f>R101+R163+R242+R256</f>
        <v>2.0489598400000002</v>
      </c>
      <c r="S100" s="145"/>
      <c r="T100" s="147">
        <f>T101+T163+T242+T256</f>
        <v>2.4160708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41" t="s">
        <v>74</v>
      </c>
      <c r="AT100" s="148" t="s">
        <v>68</v>
      </c>
      <c r="AU100" s="148" t="s">
        <v>69</v>
      </c>
      <c r="AY100" s="141" t="s">
        <v>122</v>
      </c>
      <c r="BK100" s="149">
        <f>BK101+BK163+BK242+BK256</f>
        <v>184693.73000000001</v>
      </c>
    </row>
    <row r="101" s="12" customFormat="1" ht="22.8" customHeight="1">
      <c r="A101" s="12"/>
      <c r="B101" s="140"/>
      <c r="C101" s="12"/>
      <c r="D101" s="141" t="s">
        <v>68</v>
      </c>
      <c r="E101" s="150" t="s">
        <v>123</v>
      </c>
      <c r="F101" s="150" t="s">
        <v>124</v>
      </c>
      <c r="G101" s="12"/>
      <c r="H101" s="12"/>
      <c r="I101" s="12"/>
      <c r="J101" s="151">
        <f>BK101</f>
        <v>82674.300000000003</v>
      </c>
      <c r="K101" s="12"/>
      <c r="L101" s="140"/>
      <c r="M101" s="144"/>
      <c r="N101" s="145"/>
      <c r="O101" s="145"/>
      <c r="P101" s="146">
        <f>SUM(P102:P162)</f>
        <v>127.87117200000002</v>
      </c>
      <c r="Q101" s="145"/>
      <c r="R101" s="146">
        <f>SUM(R102:R162)</f>
        <v>2.0380680800000004</v>
      </c>
      <c r="S101" s="145"/>
      <c r="T101" s="147">
        <f>SUM(T102:T162)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41" t="s">
        <v>74</v>
      </c>
      <c r="AT101" s="148" t="s">
        <v>68</v>
      </c>
      <c r="AU101" s="148" t="s">
        <v>74</v>
      </c>
      <c r="AY101" s="141" t="s">
        <v>122</v>
      </c>
      <c r="BK101" s="149">
        <f>SUM(BK102:BK162)</f>
        <v>82674.300000000003</v>
      </c>
    </row>
    <row r="102" s="2" customFormat="1" ht="16.5" customHeight="1">
      <c r="A102" s="33"/>
      <c r="B102" s="152"/>
      <c r="C102" s="153" t="s">
        <v>74</v>
      </c>
      <c r="D102" s="153" t="s">
        <v>125</v>
      </c>
      <c r="E102" s="154" t="s">
        <v>126</v>
      </c>
      <c r="F102" s="155" t="s">
        <v>127</v>
      </c>
      <c r="G102" s="156" t="s">
        <v>128</v>
      </c>
      <c r="H102" s="157">
        <v>56.466999999999999</v>
      </c>
      <c r="I102" s="158">
        <v>91.200000000000003</v>
      </c>
      <c r="J102" s="158">
        <f>ROUND(I102*H102,2)</f>
        <v>5149.79</v>
      </c>
      <c r="K102" s="155" t="s">
        <v>129</v>
      </c>
      <c r="L102" s="34"/>
      <c r="M102" s="159" t="s">
        <v>3</v>
      </c>
      <c r="N102" s="160" t="s">
        <v>41</v>
      </c>
      <c r="O102" s="161">
        <v>0.14799999999999999</v>
      </c>
      <c r="P102" s="161">
        <f>O102*H102</f>
        <v>8.3571159999999995</v>
      </c>
      <c r="Q102" s="161">
        <v>0.00025999999999999998</v>
      </c>
      <c r="R102" s="161">
        <f>Q102*H102</f>
        <v>0.014681419999999999</v>
      </c>
      <c r="S102" s="161">
        <v>0</v>
      </c>
      <c r="T102" s="16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63" t="s">
        <v>130</v>
      </c>
      <c r="AT102" s="163" t="s">
        <v>125</v>
      </c>
      <c r="AU102" s="163" t="s">
        <v>131</v>
      </c>
      <c r="AY102" s="20" t="s">
        <v>122</v>
      </c>
      <c r="BE102" s="164">
        <f>IF(N102="základní",J102,0)</f>
        <v>0</v>
      </c>
      <c r="BF102" s="164">
        <f>IF(N102="snížená",J102,0)</f>
        <v>5149.79</v>
      </c>
      <c r="BG102" s="164">
        <f>IF(N102="zákl. přenesená",J102,0)</f>
        <v>0</v>
      </c>
      <c r="BH102" s="164">
        <f>IF(N102="sníž. přenesená",J102,0)</f>
        <v>0</v>
      </c>
      <c r="BI102" s="164">
        <f>IF(N102="nulová",J102,0)</f>
        <v>0</v>
      </c>
      <c r="BJ102" s="20" t="s">
        <v>131</v>
      </c>
      <c r="BK102" s="164">
        <f>ROUND(I102*H102,2)</f>
        <v>5149.79</v>
      </c>
      <c r="BL102" s="20" t="s">
        <v>130</v>
      </c>
      <c r="BM102" s="163" t="s">
        <v>132</v>
      </c>
    </row>
    <row r="103" s="2" customFormat="1">
      <c r="A103" s="33"/>
      <c r="B103" s="34"/>
      <c r="C103" s="33"/>
      <c r="D103" s="165" t="s">
        <v>133</v>
      </c>
      <c r="E103" s="33"/>
      <c r="F103" s="166" t="s">
        <v>134</v>
      </c>
      <c r="G103" s="33"/>
      <c r="H103" s="33"/>
      <c r="I103" s="33"/>
      <c r="J103" s="33"/>
      <c r="K103" s="33"/>
      <c r="L103" s="34"/>
      <c r="M103" s="167"/>
      <c r="N103" s="168"/>
      <c r="O103" s="66"/>
      <c r="P103" s="66"/>
      <c r="Q103" s="66"/>
      <c r="R103" s="66"/>
      <c r="S103" s="66"/>
      <c r="T103" s="67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20" t="s">
        <v>133</v>
      </c>
      <c r="AU103" s="20" t="s">
        <v>131</v>
      </c>
    </row>
    <row r="104" s="13" customFormat="1">
      <c r="A104" s="13"/>
      <c r="B104" s="169"/>
      <c r="C104" s="13"/>
      <c r="D104" s="170" t="s">
        <v>135</v>
      </c>
      <c r="E104" s="171" t="s">
        <v>3</v>
      </c>
      <c r="F104" s="172" t="s">
        <v>136</v>
      </c>
      <c r="G104" s="13"/>
      <c r="H104" s="173">
        <v>10.829000000000001</v>
      </c>
      <c r="I104" s="13"/>
      <c r="J104" s="13"/>
      <c r="K104" s="13"/>
      <c r="L104" s="169"/>
      <c r="M104" s="174"/>
      <c r="N104" s="175"/>
      <c r="O104" s="175"/>
      <c r="P104" s="175"/>
      <c r="Q104" s="175"/>
      <c r="R104" s="175"/>
      <c r="S104" s="175"/>
      <c r="T104" s="17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71" t="s">
        <v>135</v>
      </c>
      <c r="AU104" s="171" t="s">
        <v>131</v>
      </c>
      <c r="AV104" s="13" t="s">
        <v>131</v>
      </c>
      <c r="AW104" s="13" t="s">
        <v>30</v>
      </c>
      <c r="AX104" s="13" t="s">
        <v>69</v>
      </c>
      <c r="AY104" s="171" t="s">
        <v>122</v>
      </c>
    </row>
    <row r="105" s="14" customFormat="1">
      <c r="A105" s="14"/>
      <c r="B105" s="177"/>
      <c r="C105" s="14"/>
      <c r="D105" s="170" t="s">
        <v>135</v>
      </c>
      <c r="E105" s="178" t="s">
        <v>3</v>
      </c>
      <c r="F105" s="179" t="s">
        <v>137</v>
      </c>
      <c r="G105" s="14"/>
      <c r="H105" s="180">
        <v>10.829000000000001</v>
      </c>
      <c r="I105" s="14"/>
      <c r="J105" s="14"/>
      <c r="K105" s="14"/>
      <c r="L105" s="177"/>
      <c r="M105" s="181"/>
      <c r="N105" s="182"/>
      <c r="O105" s="182"/>
      <c r="P105" s="182"/>
      <c r="Q105" s="182"/>
      <c r="R105" s="182"/>
      <c r="S105" s="182"/>
      <c r="T105" s="18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78" t="s">
        <v>135</v>
      </c>
      <c r="AU105" s="178" t="s">
        <v>131</v>
      </c>
      <c r="AV105" s="14" t="s">
        <v>138</v>
      </c>
      <c r="AW105" s="14" t="s">
        <v>30</v>
      </c>
      <c r="AX105" s="14" t="s">
        <v>69</v>
      </c>
      <c r="AY105" s="178" t="s">
        <v>122</v>
      </c>
    </row>
    <row r="106" s="13" customFormat="1">
      <c r="A106" s="13"/>
      <c r="B106" s="169"/>
      <c r="C106" s="13"/>
      <c r="D106" s="170" t="s">
        <v>135</v>
      </c>
      <c r="E106" s="171" t="s">
        <v>3</v>
      </c>
      <c r="F106" s="172" t="s">
        <v>139</v>
      </c>
      <c r="G106" s="13"/>
      <c r="H106" s="173">
        <v>4.1520000000000001</v>
      </c>
      <c r="I106" s="13"/>
      <c r="J106" s="13"/>
      <c r="K106" s="13"/>
      <c r="L106" s="169"/>
      <c r="M106" s="174"/>
      <c r="N106" s="175"/>
      <c r="O106" s="175"/>
      <c r="P106" s="175"/>
      <c r="Q106" s="175"/>
      <c r="R106" s="175"/>
      <c r="S106" s="175"/>
      <c r="T106" s="17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71" t="s">
        <v>135</v>
      </c>
      <c r="AU106" s="171" t="s">
        <v>131</v>
      </c>
      <c r="AV106" s="13" t="s">
        <v>131</v>
      </c>
      <c r="AW106" s="13" t="s">
        <v>30</v>
      </c>
      <c r="AX106" s="13" t="s">
        <v>69</v>
      </c>
      <c r="AY106" s="171" t="s">
        <v>122</v>
      </c>
    </row>
    <row r="107" s="14" customFormat="1">
      <c r="A107" s="14"/>
      <c r="B107" s="177"/>
      <c r="C107" s="14"/>
      <c r="D107" s="170" t="s">
        <v>135</v>
      </c>
      <c r="E107" s="178" t="s">
        <v>3</v>
      </c>
      <c r="F107" s="179" t="s">
        <v>137</v>
      </c>
      <c r="G107" s="14"/>
      <c r="H107" s="180">
        <v>4.1520000000000001</v>
      </c>
      <c r="I107" s="14"/>
      <c r="J107" s="14"/>
      <c r="K107" s="14"/>
      <c r="L107" s="177"/>
      <c r="M107" s="181"/>
      <c r="N107" s="182"/>
      <c r="O107" s="182"/>
      <c r="P107" s="182"/>
      <c r="Q107" s="182"/>
      <c r="R107" s="182"/>
      <c r="S107" s="182"/>
      <c r="T107" s="18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178" t="s">
        <v>135</v>
      </c>
      <c r="AU107" s="178" t="s">
        <v>131</v>
      </c>
      <c r="AV107" s="14" t="s">
        <v>138</v>
      </c>
      <c r="AW107" s="14" t="s">
        <v>30</v>
      </c>
      <c r="AX107" s="14" t="s">
        <v>69</v>
      </c>
      <c r="AY107" s="178" t="s">
        <v>122</v>
      </c>
    </row>
    <row r="108" s="13" customFormat="1">
      <c r="A108" s="13"/>
      <c r="B108" s="169"/>
      <c r="C108" s="13"/>
      <c r="D108" s="170" t="s">
        <v>135</v>
      </c>
      <c r="E108" s="171" t="s">
        <v>3</v>
      </c>
      <c r="F108" s="172" t="s">
        <v>140</v>
      </c>
      <c r="G108" s="13"/>
      <c r="H108" s="173">
        <v>1.2</v>
      </c>
      <c r="I108" s="13"/>
      <c r="J108" s="13"/>
      <c r="K108" s="13"/>
      <c r="L108" s="169"/>
      <c r="M108" s="174"/>
      <c r="N108" s="175"/>
      <c r="O108" s="175"/>
      <c r="P108" s="175"/>
      <c r="Q108" s="175"/>
      <c r="R108" s="175"/>
      <c r="S108" s="175"/>
      <c r="T108" s="17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71" t="s">
        <v>135</v>
      </c>
      <c r="AU108" s="171" t="s">
        <v>131</v>
      </c>
      <c r="AV108" s="13" t="s">
        <v>131</v>
      </c>
      <c r="AW108" s="13" t="s">
        <v>30</v>
      </c>
      <c r="AX108" s="13" t="s">
        <v>69</v>
      </c>
      <c r="AY108" s="171" t="s">
        <v>122</v>
      </c>
    </row>
    <row r="109" s="14" customFormat="1">
      <c r="A109" s="14"/>
      <c r="B109" s="177"/>
      <c r="C109" s="14"/>
      <c r="D109" s="170" t="s">
        <v>135</v>
      </c>
      <c r="E109" s="178" t="s">
        <v>3</v>
      </c>
      <c r="F109" s="179" t="s">
        <v>137</v>
      </c>
      <c r="G109" s="14"/>
      <c r="H109" s="180">
        <v>1.2</v>
      </c>
      <c r="I109" s="14"/>
      <c r="J109" s="14"/>
      <c r="K109" s="14"/>
      <c r="L109" s="177"/>
      <c r="M109" s="181"/>
      <c r="N109" s="182"/>
      <c r="O109" s="182"/>
      <c r="P109" s="182"/>
      <c r="Q109" s="182"/>
      <c r="R109" s="182"/>
      <c r="S109" s="182"/>
      <c r="T109" s="18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78" t="s">
        <v>135</v>
      </c>
      <c r="AU109" s="178" t="s">
        <v>131</v>
      </c>
      <c r="AV109" s="14" t="s">
        <v>138</v>
      </c>
      <c r="AW109" s="14" t="s">
        <v>30</v>
      </c>
      <c r="AX109" s="14" t="s">
        <v>69</v>
      </c>
      <c r="AY109" s="178" t="s">
        <v>122</v>
      </c>
    </row>
    <row r="110" s="13" customFormat="1">
      <c r="A110" s="13"/>
      <c r="B110" s="169"/>
      <c r="C110" s="13"/>
      <c r="D110" s="170" t="s">
        <v>135</v>
      </c>
      <c r="E110" s="171" t="s">
        <v>3</v>
      </c>
      <c r="F110" s="172" t="s">
        <v>141</v>
      </c>
      <c r="G110" s="13"/>
      <c r="H110" s="173">
        <v>21.027999999999999</v>
      </c>
      <c r="I110" s="13"/>
      <c r="J110" s="13"/>
      <c r="K110" s="13"/>
      <c r="L110" s="169"/>
      <c r="M110" s="174"/>
      <c r="N110" s="175"/>
      <c r="O110" s="175"/>
      <c r="P110" s="175"/>
      <c r="Q110" s="175"/>
      <c r="R110" s="175"/>
      <c r="S110" s="175"/>
      <c r="T110" s="17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71" t="s">
        <v>135</v>
      </c>
      <c r="AU110" s="171" t="s">
        <v>131</v>
      </c>
      <c r="AV110" s="13" t="s">
        <v>131</v>
      </c>
      <c r="AW110" s="13" t="s">
        <v>30</v>
      </c>
      <c r="AX110" s="13" t="s">
        <v>69</v>
      </c>
      <c r="AY110" s="171" t="s">
        <v>122</v>
      </c>
    </row>
    <row r="111" s="14" customFormat="1">
      <c r="A111" s="14"/>
      <c r="B111" s="177"/>
      <c r="C111" s="14"/>
      <c r="D111" s="170" t="s">
        <v>135</v>
      </c>
      <c r="E111" s="178" t="s">
        <v>3</v>
      </c>
      <c r="F111" s="179" t="s">
        <v>137</v>
      </c>
      <c r="G111" s="14"/>
      <c r="H111" s="180">
        <v>21.027999999999999</v>
      </c>
      <c r="I111" s="14"/>
      <c r="J111" s="14"/>
      <c r="K111" s="14"/>
      <c r="L111" s="177"/>
      <c r="M111" s="181"/>
      <c r="N111" s="182"/>
      <c r="O111" s="182"/>
      <c r="P111" s="182"/>
      <c r="Q111" s="182"/>
      <c r="R111" s="182"/>
      <c r="S111" s="182"/>
      <c r="T111" s="18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178" t="s">
        <v>135</v>
      </c>
      <c r="AU111" s="178" t="s">
        <v>131</v>
      </c>
      <c r="AV111" s="14" t="s">
        <v>138</v>
      </c>
      <c r="AW111" s="14" t="s">
        <v>30</v>
      </c>
      <c r="AX111" s="14" t="s">
        <v>69</v>
      </c>
      <c r="AY111" s="178" t="s">
        <v>122</v>
      </c>
    </row>
    <row r="112" s="13" customFormat="1">
      <c r="A112" s="13"/>
      <c r="B112" s="169"/>
      <c r="C112" s="13"/>
      <c r="D112" s="170" t="s">
        <v>135</v>
      </c>
      <c r="E112" s="171" t="s">
        <v>3</v>
      </c>
      <c r="F112" s="172" t="s">
        <v>142</v>
      </c>
      <c r="G112" s="13"/>
      <c r="H112" s="173">
        <v>4.2450000000000001</v>
      </c>
      <c r="I112" s="13"/>
      <c r="J112" s="13"/>
      <c r="K112" s="13"/>
      <c r="L112" s="169"/>
      <c r="M112" s="174"/>
      <c r="N112" s="175"/>
      <c r="O112" s="175"/>
      <c r="P112" s="175"/>
      <c r="Q112" s="175"/>
      <c r="R112" s="175"/>
      <c r="S112" s="175"/>
      <c r="T112" s="17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71" t="s">
        <v>135</v>
      </c>
      <c r="AU112" s="171" t="s">
        <v>131</v>
      </c>
      <c r="AV112" s="13" t="s">
        <v>131</v>
      </c>
      <c r="AW112" s="13" t="s">
        <v>30</v>
      </c>
      <c r="AX112" s="13" t="s">
        <v>69</v>
      </c>
      <c r="AY112" s="171" t="s">
        <v>122</v>
      </c>
    </row>
    <row r="113" s="14" customFormat="1">
      <c r="A113" s="14"/>
      <c r="B113" s="177"/>
      <c r="C113" s="14"/>
      <c r="D113" s="170" t="s">
        <v>135</v>
      </c>
      <c r="E113" s="178" t="s">
        <v>3</v>
      </c>
      <c r="F113" s="179" t="s">
        <v>137</v>
      </c>
      <c r="G113" s="14"/>
      <c r="H113" s="180">
        <v>4.2450000000000001</v>
      </c>
      <c r="I113" s="14"/>
      <c r="J113" s="14"/>
      <c r="K113" s="14"/>
      <c r="L113" s="177"/>
      <c r="M113" s="181"/>
      <c r="N113" s="182"/>
      <c r="O113" s="182"/>
      <c r="P113" s="182"/>
      <c r="Q113" s="182"/>
      <c r="R113" s="182"/>
      <c r="S113" s="182"/>
      <c r="T113" s="18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78" t="s">
        <v>135</v>
      </c>
      <c r="AU113" s="178" t="s">
        <v>131</v>
      </c>
      <c r="AV113" s="14" t="s">
        <v>138</v>
      </c>
      <c r="AW113" s="14" t="s">
        <v>30</v>
      </c>
      <c r="AX113" s="14" t="s">
        <v>69</v>
      </c>
      <c r="AY113" s="178" t="s">
        <v>122</v>
      </c>
    </row>
    <row r="114" s="13" customFormat="1">
      <c r="A114" s="13"/>
      <c r="B114" s="169"/>
      <c r="C114" s="13"/>
      <c r="D114" s="170" t="s">
        <v>135</v>
      </c>
      <c r="E114" s="171" t="s">
        <v>3</v>
      </c>
      <c r="F114" s="172" t="s">
        <v>143</v>
      </c>
      <c r="G114" s="13"/>
      <c r="H114" s="173">
        <v>13.869999999999999</v>
      </c>
      <c r="I114" s="13"/>
      <c r="J114" s="13"/>
      <c r="K114" s="13"/>
      <c r="L114" s="169"/>
      <c r="M114" s="174"/>
      <c r="N114" s="175"/>
      <c r="O114" s="175"/>
      <c r="P114" s="175"/>
      <c r="Q114" s="175"/>
      <c r="R114" s="175"/>
      <c r="S114" s="175"/>
      <c r="T114" s="17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71" t="s">
        <v>135</v>
      </c>
      <c r="AU114" s="171" t="s">
        <v>131</v>
      </c>
      <c r="AV114" s="13" t="s">
        <v>131</v>
      </c>
      <c r="AW114" s="13" t="s">
        <v>30</v>
      </c>
      <c r="AX114" s="13" t="s">
        <v>69</v>
      </c>
      <c r="AY114" s="171" t="s">
        <v>122</v>
      </c>
    </row>
    <row r="115" s="14" customFormat="1">
      <c r="A115" s="14"/>
      <c r="B115" s="177"/>
      <c r="C115" s="14"/>
      <c r="D115" s="170" t="s">
        <v>135</v>
      </c>
      <c r="E115" s="178" t="s">
        <v>3</v>
      </c>
      <c r="F115" s="179" t="s">
        <v>137</v>
      </c>
      <c r="G115" s="14"/>
      <c r="H115" s="180">
        <v>13.869999999999999</v>
      </c>
      <c r="I115" s="14"/>
      <c r="J115" s="14"/>
      <c r="K115" s="14"/>
      <c r="L115" s="177"/>
      <c r="M115" s="181"/>
      <c r="N115" s="182"/>
      <c r="O115" s="182"/>
      <c r="P115" s="182"/>
      <c r="Q115" s="182"/>
      <c r="R115" s="182"/>
      <c r="S115" s="182"/>
      <c r="T115" s="18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78" t="s">
        <v>135</v>
      </c>
      <c r="AU115" s="178" t="s">
        <v>131</v>
      </c>
      <c r="AV115" s="14" t="s">
        <v>138</v>
      </c>
      <c r="AW115" s="14" t="s">
        <v>30</v>
      </c>
      <c r="AX115" s="14" t="s">
        <v>69</v>
      </c>
      <c r="AY115" s="178" t="s">
        <v>122</v>
      </c>
    </row>
    <row r="116" s="13" customFormat="1">
      <c r="A116" s="13"/>
      <c r="B116" s="169"/>
      <c r="C116" s="13"/>
      <c r="D116" s="170" t="s">
        <v>135</v>
      </c>
      <c r="E116" s="171" t="s">
        <v>3</v>
      </c>
      <c r="F116" s="172" t="s">
        <v>144</v>
      </c>
      <c r="G116" s="13"/>
      <c r="H116" s="173">
        <v>1.143</v>
      </c>
      <c r="I116" s="13"/>
      <c r="J116" s="13"/>
      <c r="K116" s="13"/>
      <c r="L116" s="169"/>
      <c r="M116" s="174"/>
      <c r="N116" s="175"/>
      <c r="O116" s="175"/>
      <c r="P116" s="175"/>
      <c r="Q116" s="175"/>
      <c r="R116" s="175"/>
      <c r="S116" s="175"/>
      <c r="T116" s="17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71" t="s">
        <v>135</v>
      </c>
      <c r="AU116" s="171" t="s">
        <v>131</v>
      </c>
      <c r="AV116" s="13" t="s">
        <v>131</v>
      </c>
      <c r="AW116" s="13" t="s">
        <v>30</v>
      </c>
      <c r="AX116" s="13" t="s">
        <v>69</v>
      </c>
      <c r="AY116" s="171" t="s">
        <v>122</v>
      </c>
    </row>
    <row r="117" s="14" customFormat="1">
      <c r="A117" s="14"/>
      <c r="B117" s="177"/>
      <c r="C117" s="14"/>
      <c r="D117" s="170" t="s">
        <v>135</v>
      </c>
      <c r="E117" s="178" t="s">
        <v>3</v>
      </c>
      <c r="F117" s="179" t="s">
        <v>137</v>
      </c>
      <c r="G117" s="14"/>
      <c r="H117" s="180">
        <v>1.143</v>
      </c>
      <c r="I117" s="14"/>
      <c r="J117" s="14"/>
      <c r="K117" s="14"/>
      <c r="L117" s="177"/>
      <c r="M117" s="181"/>
      <c r="N117" s="182"/>
      <c r="O117" s="182"/>
      <c r="P117" s="182"/>
      <c r="Q117" s="182"/>
      <c r="R117" s="182"/>
      <c r="S117" s="182"/>
      <c r="T117" s="18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78" t="s">
        <v>135</v>
      </c>
      <c r="AU117" s="178" t="s">
        <v>131</v>
      </c>
      <c r="AV117" s="14" t="s">
        <v>138</v>
      </c>
      <c r="AW117" s="14" t="s">
        <v>30</v>
      </c>
      <c r="AX117" s="14" t="s">
        <v>69</v>
      </c>
      <c r="AY117" s="178" t="s">
        <v>122</v>
      </c>
    </row>
    <row r="118" s="15" customFormat="1">
      <c r="A118" s="15"/>
      <c r="B118" s="184"/>
      <c r="C118" s="15"/>
      <c r="D118" s="170" t="s">
        <v>135</v>
      </c>
      <c r="E118" s="185" t="s">
        <v>3</v>
      </c>
      <c r="F118" s="186" t="s">
        <v>145</v>
      </c>
      <c r="G118" s="15"/>
      <c r="H118" s="187">
        <v>56.466999999999999</v>
      </c>
      <c r="I118" s="15"/>
      <c r="J118" s="15"/>
      <c r="K118" s="15"/>
      <c r="L118" s="184"/>
      <c r="M118" s="188"/>
      <c r="N118" s="189"/>
      <c r="O118" s="189"/>
      <c r="P118" s="189"/>
      <c r="Q118" s="189"/>
      <c r="R118" s="189"/>
      <c r="S118" s="189"/>
      <c r="T118" s="19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185" t="s">
        <v>135</v>
      </c>
      <c r="AU118" s="185" t="s">
        <v>131</v>
      </c>
      <c r="AV118" s="15" t="s">
        <v>130</v>
      </c>
      <c r="AW118" s="15" t="s">
        <v>30</v>
      </c>
      <c r="AX118" s="15" t="s">
        <v>74</v>
      </c>
      <c r="AY118" s="185" t="s">
        <v>122</v>
      </c>
    </row>
    <row r="119" s="2" customFormat="1" ht="16.5" customHeight="1">
      <c r="A119" s="33"/>
      <c r="B119" s="152"/>
      <c r="C119" s="153" t="s">
        <v>131</v>
      </c>
      <c r="D119" s="153" t="s">
        <v>125</v>
      </c>
      <c r="E119" s="154" t="s">
        <v>146</v>
      </c>
      <c r="F119" s="155" t="s">
        <v>147</v>
      </c>
      <c r="G119" s="156" t="s">
        <v>128</v>
      </c>
      <c r="H119" s="157">
        <v>169.84100000000001</v>
      </c>
      <c r="I119" s="158">
        <v>72.099999999999994</v>
      </c>
      <c r="J119" s="158">
        <f>ROUND(I119*H119,2)</f>
        <v>12245.540000000001</v>
      </c>
      <c r="K119" s="155" t="s">
        <v>129</v>
      </c>
      <c r="L119" s="34"/>
      <c r="M119" s="159" t="s">
        <v>3</v>
      </c>
      <c r="N119" s="160" t="s">
        <v>41</v>
      </c>
      <c r="O119" s="161">
        <v>0.104</v>
      </c>
      <c r="P119" s="161">
        <f>O119*H119</f>
        <v>17.663464000000001</v>
      </c>
      <c r="Q119" s="161">
        <v>0.00025999999999999998</v>
      </c>
      <c r="R119" s="161">
        <f>Q119*H119</f>
        <v>0.044158659999999995</v>
      </c>
      <c r="S119" s="161">
        <v>0</v>
      </c>
      <c r="T119" s="16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63" t="s">
        <v>130</v>
      </c>
      <c r="AT119" s="163" t="s">
        <v>125</v>
      </c>
      <c r="AU119" s="163" t="s">
        <v>131</v>
      </c>
      <c r="AY119" s="20" t="s">
        <v>122</v>
      </c>
      <c r="BE119" s="164">
        <f>IF(N119="základní",J119,0)</f>
        <v>0</v>
      </c>
      <c r="BF119" s="164">
        <f>IF(N119="snížená",J119,0)</f>
        <v>12245.540000000001</v>
      </c>
      <c r="BG119" s="164">
        <f>IF(N119="zákl. přenesená",J119,0)</f>
        <v>0</v>
      </c>
      <c r="BH119" s="164">
        <f>IF(N119="sníž. přenesená",J119,0)</f>
        <v>0</v>
      </c>
      <c r="BI119" s="164">
        <f>IF(N119="nulová",J119,0)</f>
        <v>0</v>
      </c>
      <c r="BJ119" s="20" t="s">
        <v>131</v>
      </c>
      <c r="BK119" s="164">
        <f>ROUND(I119*H119,2)</f>
        <v>12245.540000000001</v>
      </c>
      <c r="BL119" s="20" t="s">
        <v>130</v>
      </c>
      <c r="BM119" s="163" t="s">
        <v>148</v>
      </c>
    </row>
    <row r="120" s="2" customFormat="1">
      <c r="A120" s="33"/>
      <c r="B120" s="34"/>
      <c r="C120" s="33"/>
      <c r="D120" s="165" t="s">
        <v>133</v>
      </c>
      <c r="E120" s="33"/>
      <c r="F120" s="166" t="s">
        <v>149</v>
      </c>
      <c r="G120" s="33"/>
      <c r="H120" s="33"/>
      <c r="I120" s="33"/>
      <c r="J120" s="33"/>
      <c r="K120" s="33"/>
      <c r="L120" s="34"/>
      <c r="M120" s="167"/>
      <c r="N120" s="168"/>
      <c r="O120" s="66"/>
      <c r="P120" s="66"/>
      <c r="Q120" s="66"/>
      <c r="R120" s="66"/>
      <c r="S120" s="66"/>
      <c r="T120" s="67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20" t="s">
        <v>133</v>
      </c>
      <c r="AU120" s="20" t="s">
        <v>131</v>
      </c>
    </row>
    <row r="121" s="13" customFormat="1">
      <c r="A121" s="13"/>
      <c r="B121" s="169"/>
      <c r="C121" s="13"/>
      <c r="D121" s="170" t="s">
        <v>135</v>
      </c>
      <c r="E121" s="171" t="s">
        <v>3</v>
      </c>
      <c r="F121" s="172" t="s">
        <v>150</v>
      </c>
      <c r="G121" s="13"/>
      <c r="H121" s="173">
        <v>40.274000000000001</v>
      </c>
      <c r="I121" s="13"/>
      <c r="J121" s="13"/>
      <c r="K121" s="13"/>
      <c r="L121" s="169"/>
      <c r="M121" s="174"/>
      <c r="N121" s="175"/>
      <c r="O121" s="175"/>
      <c r="P121" s="175"/>
      <c r="Q121" s="175"/>
      <c r="R121" s="175"/>
      <c r="S121" s="175"/>
      <c r="T121" s="17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71" t="s">
        <v>135</v>
      </c>
      <c r="AU121" s="171" t="s">
        <v>131</v>
      </c>
      <c r="AV121" s="13" t="s">
        <v>131</v>
      </c>
      <c r="AW121" s="13" t="s">
        <v>30</v>
      </c>
      <c r="AX121" s="13" t="s">
        <v>69</v>
      </c>
      <c r="AY121" s="171" t="s">
        <v>122</v>
      </c>
    </row>
    <row r="122" s="14" customFormat="1">
      <c r="A122" s="14"/>
      <c r="B122" s="177"/>
      <c r="C122" s="14"/>
      <c r="D122" s="170" t="s">
        <v>135</v>
      </c>
      <c r="E122" s="178" t="s">
        <v>3</v>
      </c>
      <c r="F122" s="179" t="s">
        <v>137</v>
      </c>
      <c r="G122" s="14"/>
      <c r="H122" s="180">
        <v>40.274000000000001</v>
      </c>
      <c r="I122" s="14"/>
      <c r="J122" s="14"/>
      <c r="K122" s="14"/>
      <c r="L122" s="177"/>
      <c r="M122" s="181"/>
      <c r="N122" s="182"/>
      <c r="O122" s="182"/>
      <c r="P122" s="182"/>
      <c r="Q122" s="182"/>
      <c r="R122" s="182"/>
      <c r="S122" s="182"/>
      <c r="T122" s="18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78" t="s">
        <v>135</v>
      </c>
      <c r="AU122" s="178" t="s">
        <v>131</v>
      </c>
      <c r="AV122" s="14" t="s">
        <v>138</v>
      </c>
      <c r="AW122" s="14" t="s">
        <v>30</v>
      </c>
      <c r="AX122" s="14" t="s">
        <v>69</v>
      </c>
      <c r="AY122" s="178" t="s">
        <v>122</v>
      </c>
    </row>
    <row r="123" s="13" customFormat="1">
      <c r="A123" s="13"/>
      <c r="B123" s="169"/>
      <c r="C123" s="13"/>
      <c r="D123" s="170" t="s">
        <v>135</v>
      </c>
      <c r="E123" s="171" t="s">
        <v>3</v>
      </c>
      <c r="F123" s="172" t="s">
        <v>151</v>
      </c>
      <c r="G123" s="13"/>
      <c r="H123" s="173">
        <v>15.539</v>
      </c>
      <c r="I123" s="13"/>
      <c r="J123" s="13"/>
      <c r="K123" s="13"/>
      <c r="L123" s="169"/>
      <c r="M123" s="174"/>
      <c r="N123" s="175"/>
      <c r="O123" s="175"/>
      <c r="P123" s="175"/>
      <c r="Q123" s="175"/>
      <c r="R123" s="175"/>
      <c r="S123" s="175"/>
      <c r="T123" s="17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71" t="s">
        <v>135</v>
      </c>
      <c r="AU123" s="171" t="s">
        <v>131</v>
      </c>
      <c r="AV123" s="13" t="s">
        <v>131</v>
      </c>
      <c r="AW123" s="13" t="s">
        <v>30</v>
      </c>
      <c r="AX123" s="13" t="s">
        <v>69</v>
      </c>
      <c r="AY123" s="171" t="s">
        <v>122</v>
      </c>
    </row>
    <row r="124" s="14" customFormat="1">
      <c r="A124" s="14"/>
      <c r="B124" s="177"/>
      <c r="C124" s="14"/>
      <c r="D124" s="170" t="s">
        <v>135</v>
      </c>
      <c r="E124" s="178" t="s">
        <v>3</v>
      </c>
      <c r="F124" s="179" t="s">
        <v>137</v>
      </c>
      <c r="G124" s="14"/>
      <c r="H124" s="180">
        <v>15.539</v>
      </c>
      <c r="I124" s="14"/>
      <c r="J124" s="14"/>
      <c r="K124" s="14"/>
      <c r="L124" s="177"/>
      <c r="M124" s="181"/>
      <c r="N124" s="182"/>
      <c r="O124" s="182"/>
      <c r="P124" s="182"/>
      <c r="Q124" s="182"/>
      <c r="R124" s="182"/>
      <c r="S124" s="182"/>
      <c r="T124" s="18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78" t="s">
        <v>135</v>
      </c>
      <c r="AU124" s="178" t="s">
        <v>131</v>
      </c>
      <c r="AV124" s="14" t="s">
        <v>138</v>
      </c>
      <c r="AW124" s="14" t="s">
        <v>30</v>
      </c>
      <c r="AX124" s="14" t="s">
        <v>69</v>
      </c>
      <c r="AY124" s="178" t="s">
        <v>122</v>
      </c>
    </row>
    <row r="125" s="13" customFormat="1">
      <c r="A125" s="13"/>
      <c r="B125" s="169"/>
      <c r="C125" s="13"/>
      <c r="D125" s="170" t="s">
        <v>135</v>
      </c>
      <c r="E125" s="171" t="s">
        <v>3</v>
      </c>
      <c r="F125" s="172" t="s">
        <v>152</v>
      </c>
      <c r="G125" s="13"/>
      <c r="H125" s="173">
        <v>12.101000000000001</v>
      </c>
      <c r="I125" s="13"/>
      <c r="J125" s="13"/>
      <c r="K125" s="13"/>
      <c r="L125" s="169"/>
      <c r="M125" s="174"/>
      <c r="N125" s="175"/>
      <c r="O125" s="175"/>
      <c r="P125" s="175"/>
      <c r="Q125" s="175"/>
      <c r="R125" s="175"/>
      <c r="S125" s="175"/>
      <c r="T125" s="17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71" t="s">
        <v>135</v>
      </c>
      <c r="AU125" s="171" t="s">
        <v>131</v>
      </c>
      <c r="AV125" s="13" t="s">
        <v>131</v>
      </c>
      <c r="AW125" s="13" t="s">
        <v>30</v>
      </c>
      <c r="AX125" s="13" t="s">
        <v>69</v>
      </c>
      <c r="AY125" s="171" t="s">
        <v>122</v>
      </c>
    </row>
    <row r="126" s="14" customFormat="1">
      <c r="A126" s="14"/>
      <c r="B126" s="177"/>
      <c r="C126" s="14"/>
      <c r="D126" s="170" t="s">
        <v>135</v>
      </c>
      <c r="E126" s="178" t="s">
        <v>3</v>
      </c>
      <c r="F126" s="179" t="s">
        <v>137</v>
      </c>
      <c r="G126" s="14"/>
      <c r="H126" s="180">
        <v>12.101000000000001</v>
      </c>
      <c r="I126" s="14"/>
      <c r="J126" s="14"/>
      <c r="K126" s="14"/>
      <c r="L126" s="177"/>
      <c r="M126" s="181"/>
      <c r="N126" s="182"/>
      <c r="O126" s="182"/>
      <c r="P126" s="182"/>
      <c r="Q126" s="182"/>
      <c r="R126" s="182"/>
      <c r="S126" s="182"/>
      <c r="T126" s="18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78" t="s">
        <v>135</v>
      </c>
      <c r="AU126" s="178" t="s">
        <v>131</v>
      </c>
      <c r="AV126" s="14" t="s">
        <v>138</v>
      </c>
      <c r="AW126" s="14" t="s">
        <v>30</v>
      </c>
      <c r="AX126" s="14" t="s">
        <v>69</v>
      </c>
      <c r="AY126" s="178" t="s">
        <v>122</v>
      </c>
    </row>
    <row r="127" s="13" customFormat="1">
      <c r="A127" s="13"/>
      <c r="B127" s="169"/>
      <c r="C127" s="13"/>
      <c r="D127" s="170" t="s">
        <v>135</v>
      </c>
      <c r="E127" s="171" t="s">
        <v>3</v>
      </c>
      <c r="F127" s="172" t="s">
        <v>153</v>
      </c>
      <c r="G127" s="13"/>
      <c r="H127" s="173">
        <v>8.859</v>
      </c>
      <c r="I127" s="13"/>
      <c r="J127" s="13"/>
      <c r="K127" s="13"/>
      <c r="L127" s="169"/>
      <c r="M127" s="174"/>
      <c r="N127" s="175"/>
      <c r="O127" s="175"/>
      <c r="P127" s="175"/>
      <c r="Q127" s="175"/>
      <c r="R127" s="175"/>
      <c r="S127" s="175"/>
      <c r="T127" s="17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71" t="s">
        <v>135</v>
      </c>
      <c r="AU127" s="171" t="s">
        <v>131</v>
      </c>
      <c r="AV127" s="13" t="s">
        <v>131</v>
      </c>
      <c r="AW127" s="13" t="s">
        <v>30</v>
      </c>
      <c r="AX127" s="13" t="s">
        <v>69</v>
      </c>
      <c r="AY127" s="171" t="s">
        <v>122</v>
      </c>
    </row>
    <row r="128" s="14" customFormat="1">
      <c r="A128" s="14"/>
      <c r="B128" s="177"/>
      <c r="C128" s="14"/>
      <c r="D128" s="170" t="s">
        <v>135</v>
      </c>
      <c r="E128" s="178" t="s">
        <v>3</v>
      </c>
      <c r="F128" s="179" t="s">
        <v>137</v>
      </c>
      <c r="G128" s="14"/>
      <c r="H128" s="180">
        <v>8.859</v>
      </c>
      <c r="I128" s="14"/>
      <c r="J128" s="14"/>
      <c r="K128" s="14"/>
      <c r="L128" s="177"/>
      <c r="M128" s="181"/>
      <c r="N128" s="182"/>
      <c r="O128" s="182"/>
      <c r="P128" s="182"/>
      <c r="Q128" s="182"/>
      <c r="R128" s="182"/>
      <c r="S128" s="182"/>
      <c r="T128" s="18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78" t="s">
        <v>135</v>
      </c>
      <c r="AU128" s="178" t="s">
        <v>131</v>
      </c>
      <c r="AV128" s="14" t="s">
        <v>138</v>
      </c>
      <c r="AW128" s="14" t="s">
        <v>30</v>
      </c>
      <c r="AX128" s="14" t="s">
        <v>69</v>
      </c>
      <c r="AY128" s="178" t="s">
        <v>122</v>
      </c>
    </row>
    <row r="129" s="13" customFormat="1">
      <c r="A129" s="13"/>
      <c r="B129" s="169"/>
      <c r="C129" s="13"/>
      <c r="D129" s="170" t="s">
        <v>135</v>
      </c>
      <c r="E129" s="171" t="s">
        <v>3</v>
      </c>
      <c r="F129" s="172" t="s">
        <v>154</v>
      </c>
      <c r="G129" s="13"/>
      <c r="H129" s="173">
        <v>49.433999999999998</v>
      </c>
      <c r="I129" s="13"/>
      <c r="J129" s="13"/>
      <c r="K129" s="13"/>
      <c r="L129" s="169"/>
      <c r="M129" s="174"/>
      <c r="N129" s="175"/>
      <c r="O129" s="175"/>
      <c r="P129" s="175"/>
      <c r="Q129" s="175"/>
      <c r="R129" s="175"/>
      <c r="S129" s="175"/>
      <c r="T129" s="17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71" t="s">
        <v>135</v>
      </c>
      <c r="AU129" s="171" t="s">
        <v>131</v>
      </c>
      <c r="AV129" s="13" t="s">
        <v>131</v>
      </c>
      <c r="AW129" s="13" t="s">
        <v>30</v>
      </c>
      <c r="AX129" s="13" t="s">
        <v>69</v>
      </c>
      <c r="AY129" s="171" t="s">
        <v>122</v>
      </c>
    </row>
    <row r="130" s="14" customFormat="1">
      <c r="A130" s="14"/>
      <c r="B130" s="177"/>
      <c r="C130" s="14"/>
      <c r="D130" s="170" t="s">
        <v>135</v>
      </c>
      <c r="E130" s="178" t="s">
        <v>3</v>
      </c>
      <c r="F130" s="179" t="s">
        <v>137</v>
      </c>
      <c r="G130" s="14"/>
      <c r="H130" s="180">
        <v>49.433999999999998</v>
      </c>
      <c r="I130" s="14"/>
      <c r="J130" s="14"/>
      <c r="K130" s="14"/>
      <c r="L130" s="177"/>
      <c r="M130" s="181"/>
      <c r="N130" s="182"/>
      <c r="O130" s="182"/>
      <c r="P130" s="182"/>
      <c r="Q130" s="182"/>
      <c r="R130" s="182"/>
      <c r="S130" s="182"/>
      <c r="T130" s="18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78" t="s">
        <v>135</v>
      </c>
      <c r="AU130" s="178" t="s">
        <v>131</v>
      </c>
      <c r="AV130" s="14" t="s">
        <v>138</v>
      </c>
      <c r="AW130" s="14" t="s">
        <v>30</v>
      </c>
      <c r="AX130" s="14" t="s">
        <v>69</v>
      </c>
      <c r="AY130" s="178" t="s">
        <v>122</v>
      </c>
    </row>
    <row r="131" s="13" customFormat="1">
      <c r="A131" s="13"/>
      <c r="B131" s="169"/>
      <c r="C131" s="13"/>
      <c r="D131" s="170" t="s">
        <v>135</v>
      </c>
      <c r="E131" s="171" t="s">
        <v>3</v>
      </c>
      <c r="F131" s="172" t="s">
        <v>155</v>
      </c>
      <c r="G131" s="13"/>
      <c r="H131" s="173">
        <v>38.634999999999998</v>
      </c>
      <c r="I131" s="13"/>
      <c r="J131" s="13"/>
      <c r="K131" s="13"/>
      <c r="L131" s="169"/>
      <c r="M131" s="174"/>
      <c r="N131" s="175"/>
      <c r="O131" s="175"/>
      <c r="P131" s="175"/>
      <c r="Q131" s="175"/>
      <c r="R131" s="175"/>
      <c r="S131" s="175"/>
      <c r="T131" s="17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1" t="s">
        <v>135</v>
      </c>
      <c r="AU131" s="171" t="s">
        <v>131</v>
      </c>
      <c r="AV131" s="13" t="s">
        <v>131</v>
      </c>
      <c r="AW131" s="13" t="s">
        <v>30</v>
      </c>
      <c r="AX131" s="13" t="s">
        <v>69</v>
      </c>
      <c r="AY131" s="171" t="s">
        <v>122</v>
      </c>
    </row>
    <row r="132" s="14" customFormat="1">
      <c r="A132" s="14"/>
      <c r="B132" s="177"/>
      <c r="C132" s="14"/>
      <c r="D132" s="170" t="s">
        <v>135</v>
      </c>
      <c r="E132" s="178" t="s">
        <v>3</v>
      </c>
      <c r="F132" s="179" t="s">
        <v>137</v>
      </c>
      <c r="G132" s="14"/>
      <c r="H132" s="180">
        <v>38.634999999999998</v>
      </c>
      <c r="I132" s="14"/>
      <c r="J132" s="14"/>
      <c r="K132" s="14"/>
      <c r="L132" s="177"/>
      <c r="M132" s="181"/>
      <c r="N132" s="182"/>
      <c r="O132" s="182"/>
      <c r="P132" s="182"/>
      <c r="Q132" s="182"/>
      <c r="R132" s="182"/>
      <c r="S132" s="182"/>
      <c r="T132" s="18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78" t="s">
        <v>135</v>
      </c>
      <c r="AU132" s="178" t="s">
        <v>131</v>
      </c>
      <c r="AV132" s="14" t="s">
        <v>138</v>
      </c>
      <c r="AW132" s="14" t="s">
        <v>30</v>
      </c>
      <c r="AX132" s="14" t="s">
        <v>69</v>
      </c>
      <c r="AY132" s="178" t="s">
        <v>122</v>
      </c>
    </row>
    <row r="133" s="13" customFormat="1">
      <c r="A133" s="13"/>
      <c r="B133" s="169"/>
      <c r="C133" s="13"/>
      <c r="D133" s="170" t="s">
        <v>135</v>
      </c>
      <c r="E133" s="171" t="s">
        <v>3</v>
      </c>
      <c r="F133" s="172" t="s">
        <v>156</v>
      </c>
      <c r="G133" s="13"/>
      <c r="H133" s="173">
        <v>4.9989999999999997</v>
      </c>
      <c r="I133" s="13"/>
      <c r="J133" s="13"/>
      <c r="K133" s="13"/>
      <c r="L133" s="169"/>
      <c r="M133" s="174"/>
      <c r="N133" s="175"/>
      <c r="O133" s="175"/>
      <c r="P133" s="175"/>
      <c r="Q133" s="175"/>
      <c r="R133" s="175"/>
      <c r="S133" s="175"/>
      <c r="T133" s="17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1" t="s">
        <v>135</v>
      </c>
      <c r="AU133" s="171" t="s">
        <v>131</v>
      </c>
      <c r="AV133" s="13" t="s">
        <v>131</v>
      </c>
      <c r="AW133" s="13" t="s">
        <v>30</v>
      </c>
      <c r="AX133" s="13" t="s">
        <v>69</v>
      </c>
      <c r="AY133" s="171" t="s">
        <v>122</v>
      </c>
    </row>
    <row r="134" s="14" customFormat="1">
      <c r="A134" s="14"/>
      <c r="B134" s="177"/>
      <c r="C134" s="14"/>
      <c r="D134" s="170" t="s">
        <v>135</v>
      </c>
      <c r="E134" s="178" t="s">
        <v>3</v>
      </c>
      <c r="F134" s="179" t="s">
        <v>137</v>
      </c>
      <c r="G134" s="14"/>
      <c r="H134" s="180">
        <v>4.9989999999999997</v>
      </c>
      <c r="I134" s="14"/>
      <c r="J134" s="14"/>
      <c r="K134" s="14"/>
      <c r="L134" s="177"/>
      <c r="M134" s="181"/>
      <c r="N134" s="182"/>
      <c r="O134" s="182"/>
      <c r="P134" s="182"/>
      <c r="Q134" s="182"/>
      <c r="R134" s="182"/>
      <c r="S134" s="182"/>
      <c r="T134" s="18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78" t="s">
        <v>135</v>
      </c>
      <c r="AU134" s="178" t="s">
        <v>131</v>
      </c>
      <c r="AV134" s="14" t="s">
        <v>138</v>
      </c>
      <c r="AW134" s="14" t="s">
        <v>30</v>
      </c>
      <c r="AX134" s="14" t="s">
        <v>69</v>
      </c>
      <c r="AY134" s="178" t="s">
        <v>122</v>
      </c>
    </row>
    <row r="135" s="15" customFormat="1">
      <c r="A135" s="15"/>
      <c r="B135" s="184"/>
      <c r="C135" s="15"/>
      <c r="D135" s="170" t="s">
        <v>135</v>
      </c>
      <c r="E135" s="185" t="s">
        <v>3</v>
      </c>
      <c r="F135" s="186" t="s">
        <v>145</v>
      </c>
      <c r="G135" s="15"/>
      <c r="H135" s="187">
        <v>169.84099999999998</v>
      </c>
      <c r="I135" s="15"/>
      <c r="J135" s="15"/>
      <c r="K135" s="15"/>
      <c r="L135" s="184"/>
      <c r="M135" s="188"/>
      <c r="N135" s="189"/>
      <c r="O135" s="189"/>
      <c r="P135" s="189"/>
      <c r="Q135" s="189"/>
      <c r="R135" s="189"/>
      <c r="S135" s="189"/>
      <c r="T135" s="19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185" t="s">
        <v>135</v>
      </c>
      <c r="AU135" s="185" t="s">
        <v>131</v>
      </c>
      <c r="AV135" s="15" t="s">
        <v>130</v>
      </c>
      <c r="AW135" s="15" t="s">
        <v>30</v>
      </c>
      <c r="AX135" s="15" t="s">
        <v>74</v>
      </c>
      <c r="AY135" s="185" t="s">
        <v>122</v>
      </c>
    </row>
    <row r="136" s="2" customFormat="1" ht="16.5" customHeight="1">
      <c r="A136" s="33"/>
      <c r="B136" s="152"/>
      <c r="C136" s="153" t="s">
        <v>138</v>
      </c>
      <c r="D136" s="153" t="s">
        <v>125</v>
      </c>
      <c r="E136" s="154" t="s">
        <v>157</v>
      </c>
      <c r="F136" s="155" t="s">
        <v>158</v>
      </c>
      <c r="G136" s="156" t="s">
        <v>128</v>
      </c>
      <c r="H136" s="157">
        <v>6.5599999999999996</v>
      </c>
      <c r="I136" s="158">
        <v>553</v>
      </c>
      <c r="J136" s="158">
        <f>ROUND(I136*H136,2)</f>
        <v>3627.6799999999998</v>
      </c>
      <c r="K136" s="155" t="s">
        <v>129</v>
      </c>
      <c r="L136" s="34"/>
      <c r="M136" s="159" t="s">
        <v>3</v>
      </c>
      <c r="N136" s="160" t="s">
        <v>41</v>
      </c>
      <c r="O136" s="161">
        <v>0.624</v>
      </c>
      <c r="P136" s="161">
        <f>O136*H136</f>
        <v>4.0934400000000002</v>
      </c>
      <c r="Q136" s="161">
        <v>0.056000000000000001</v>
      </c>
      <c r="R136" s="161">
        <f>Q136*H136</f>
        <v>0.36735999999999996</v>
      </c>
      <c r="S136" s="161">
        <v>0</v>
      </c>
      <c r="T136" s="16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130</v>
      </c>
      <c r="AT136" s="163" t="s">
        <v>125</v>
      </c>
      <c r="AU136" s="163" t="s">
        <v>131</v>
      </c>
      <c r="AY136" s="20" t="s">
        <v>122</v>
      </c>
      <c r="BE136" s="164">
        <f>IF(N136="základní",J136,0)</f>
        <v>0</v>
      </c>
      <c r="BF136" s="164">
        <f>IF(N136="snížená",J136,0)</f>
        <v>3627.6799999999998</v>
      </c>
      <c r="BG136" s="164">
        <f>IF(N136="zákl. přenesená",J136,0)</f>
        <v>0</v>
      </c>
      <c r="BH136" s="164">
        <f>IF(N136="sníž. přenesená",J136,0)</f>
        <v>0</v>
      </c>
      <c r="BI136" s="164">
        <f>IF(N136="nulová",J136,0)</f>
        <v>0</v>
      </c>
      <c r="BJ136" s="20" t="s">
        <v>131</v>
      </c>
      <c r="BK136" s="164">
        <f>ROUND(I136*H136,2)</f>
        <v>3627.6799999999998</v>
      </c>
      <c r="BL136" s="20" t="s">
        <v>130</v>
      </c>
      <c r="BM136" s="163" t="s">
        <v>159</v>
      </c>
    </row>
    <row r="137" s="2" customFormat="1">
      <c r="A137" s="33"/>
      <c r="B137" s="34"/>
      <c r="C137" s="33"/>
      <c r="D137" s="165" t="s">
        <v>133</v>
      </c>
      <c r="E137" s="33"/>
      <c r="F137" s="166" t="s">
        <v>160</v>
      </c>
      <c r="G137" s="33"/>
      <c r="H137" s="33"/>
      <c r="I137" s="33"/>
      <c r="J137" s="33"/>
      <c r="K137" s="33"/>
      <c r="L137" s="34"/>
      <c r="M137" s="167"/>
      <c r="N137" s="168"/>
      <c r="O137" s="66"/>
      <c r="P137" s="66"/>
      <c r="Q137" s="66"/>
      <c r="R137" s="66"/>
      <c r="S137" s="66"/>
      <c r="T137" s="67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20" t="s">
        <v>133</v>
      </c>
      <c r="AU137" s="20" t="s">
        <v>131</v>
      </c>
    </row>
    <row r="138" s="13" customFormat="1">
      <c r="A138" s="13"/>
      <c r="B138" s="169"/>
      <c r="C138" s="13"/>
      <c r="D138" s="170" t="s">
        <v>135</v>
      </c>
      <c r="E138" s="171" t="s">
        <v>3</v>
      </c>
      <c r="F138" s="172" t="s">
        <v>161</v>
      </c>
      <c r="G138" s="13"/>
      <c r="H138" s="173">
        <v>6.5599999999999996</v>
      </c>
      <c r="I138" s="13"/>
      <c r="J138" s="13"/>
      <c r="K138" s="13"/>
      <c r="L138" s="169"/>
      <c r="M138" s="174"/>
      <c r="N138" s="175"/>
      <c r="O138" s="175"/>
      <c r="P138" s="175"/>
      <c r="Q138" s="175"/>
      <c r="R138" s="175"/>
      <c r="S138" s="175"/>
      <c r="T138" s="17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71" t="s">
        <v>135</v>
      </c>
      <c r="AU138" s="171" t="s">
        <v>131</v>
      </c>
      <c r="AV138" s="13" t="s">
        <v>131</v>
      </c>
      <c r="AW138" s="13" t="s">
        <v>30</v>
      </c>
      <c r="AX138" s="13" t="s">
        <v>69</v>
      </c>
      <c r="AY138" s="171" t="s">
        <v>122</v>
      </c>
    </row>
    <row r="139" s="15" customFormat="1">
      <c r="A139" s="15"/>
      <c r="B139" s="184"/>
      <c r="C139" s="15"/>
      <c r="D139" s="170" t="s">
        <v>135</v>
      </c>
      <c r="E139" s="185" t="s">
        <v>3</v>
      </c>
      <c r="F139" s="186" t="s">
        <v>145</v>
      </c>
      <c r="G139" s="15"/>
      <c r="H139" s="187">
        <v>6.5599999999999996</v>
      </c>
      <c r="I139" s="15"/>
      <c r="J139" s="15"/>
      <c r="K139" s="15"/>
      <c r="L139" s="184"/>
      <c r="M139" s="188"/>
      <c r="N139" s="189"/>
      <c r="O139" s="189"/>
      <c r="P139" s="189"/>
      <c r="Q139" s="189"/>
      <c r="R139" s="189"/>
      <c r="S139" s="189"/>
      <c r="T139" s="19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185" t="s">
        <v>135</v>
      </c>
      <c r="AU139" s="185" t="s">
        <v>131</v>
      </c>
      <c r="AV139" s="15" t="s">
        <v>130</v>
      </c>
      <c r="AW139" s="15" t="s">
        <v>30</v>
      </c>
      <c r="AX139" s="15" t="s">
        <v>74</v>
      </c>
      <c r="AY139" s="185" t="s">
        <v>122</v>
      </c>
    </row>
    <row r="140" s="2" customFormat="1" ht="16.5" customHeight="1">
      <c r="A140" s="33"/>
      <c r="B140" s="152"/>
      <c r="C140" s="153" t="s">
        <v>130</v>
      </c>
      <c r="D140" s="153" t="s">
        <v>125</v>
      </c>
      <c r="E140" s="154" t="s">
        <v>162</v>
      </c>
      <c r="F140" s="155" t="s">
        <v>163</v>
      </c>
      <c r="G140" s="156" t="s">
        <v>128</v>
      </c>
      <c r="H140" s="157">
        <v>169.84100000000001</v>
      </c>
      <c r="I140" s="158">
        <v>171</v>
      </c>
      <c r="J140" s="158">
        <f>ROUND(I140*H140,2)</f>
        <v>29042.810000000001</v>
      </c>
      <c r="K140" s="155" t="s">
        <v>129</v>
      </c>
      <c r="L140" s="34"/>
      <c r="M140" s="159" t="s">
        <v>3</v>
      </c>
      <c r="N140" s="160" t="s">
        <v>41</v>
      </c>
      <c r="O140" s="161">
        <v>0.27200000000000002</v>
      </c>
      <c r="P140" s="161">
        <f>O140*H140</f>
        <v>46.196752000000004</v>
      </c>
      <c r="Q140" s="161">
        <v>0.0040000000000000001</v>
      </c>
      <c r="R140" s="161">
        <f>Q140*H140</f>
        <v>0.67936400000000008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130</v>
      </c>
      <c r="AT140" s="163" t="s">
        <v>125</v>
      </c>
      <c r="AU140" s="163" t="s">
        <v>131</v>
      </c>
      <c r="AY140" s="20" t="s">
        <v>122</v>
      </c>
      <c r="BE140" s="164">
        <f>IF(N140="základní",J140,0)</f>
        <v>0</v>
      </c>
      <c r="BF140" s="164">
        <f>IF(N140="snížená",J140,0)</f>
        <v>29042.810000000001</v>
      </c>
      <c r="BG140" s="164">
        <f>IF(N140="zákl. přenesená",J140,0)</f>
        <v>0</v>
      </c>
      <c r="BH140" s="164">
        <f>IF(N140="sníž. přenesená",J140,0)</f>
        <v>0</v>
      </c>
      <c r="BI140" s="164">
        <f>IF(N140="nulová",J140,0)</f>
        <v>0</v>
      </c>
      <c r="BJ140" s="20" t="s">
        <v>131</v>
      </c>
      <c r="BK140" s="164">
        <f>ROUND(I140*H140,2)</f>
        <v>29042.810000000001</v>
      </c>
      <c r="BL140" s="20" t="s">
        <v>130</v>
      </c>
      <c r="BM140" s="163" t="s">
        <v>164</v>
      </c>
    </row>
    <row r="141" s="2" customFormat="1">
      <c r="A141" s="33"/>
      <c r="B141" s="34"/>
      <c r="C141" s="33"/>
      <c r="D141" s="165" t="s">
        <v>133</v>
      </c>
      <c r="E141" s="33"/>
      <c r="F141" s="166" t="s">
        <v>165</v>
      </c>
      <c r="G141" s="33"/>
      <c r="H141" s="33"/>
      <c r="I141" s="33"/>
      <c r="J141" s="33"/>
      <c r="K141" s="33"/>
      <c r="L141" s="34"/>
      <c r="M141" s="167"/>
      <c r="N141" s="168"/>
      <c r="O141" s="66"/>
      <c r="P141" s="66"/>
      <c r="Q141" s="66"/>
      <c r="R141" s="66"/>
      <c r="S141" s="66"/>
      <c r="T141" s="67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20" t="s">
        <v>133</v>
      </c>
      <c r="AU141" s="20" t="s">
        <v>131</v>
      </c>
    </row>
    <row r="142" s="2" customFormat="1" ht="24.15" customHeight="1">
      <c r="A142" s="33"/>
      <c r="B142" s="152"/>
      <c r="C142" s="153" t="s">
        <v>166</v>
      </c>
      <c r="D142" s="153" t="s">
        <v>125</v>
      </c>
      <c r="E142" s="154" t="s">
        <v>167</v>
      </c>
      <c r="F142" s="155" t="s">
        <v>168</v>
      </c>
      <c r="G142" s="156" t="s">
        <v>128</v>
      </c>
      <c r="H142" s="157">
        <v>33.880000000000003</v>
      </c>
      <c r="I142" s="158">
        <v>279</v>
      </c>
      <c r="J142" s="158">
        <f>ROUND(I142*H142,2)</f>
        <v>9452.5200000000004</v>
      </c>
      <c r="K142" s="155" t="s">
        <v>129</v>
      </c>
      <c r="L142" s="34"/>
      <c r="M142" s="159" t="s">
        <v>3</v>
      </c>
      <c r="N142" s="160" t="s">
        <v>41</v>
      </c>
      <c r="O142" s="161">
        <v>0.39000000000000001</v>
      </c>
      <c r="P142" s="161">
        <f>O142*H142</f>
        <v>13.213200000000002</v>
      </c>
      <c r="Q142" s="161">
        <v>0.015400000000000001</v>
      </c>
      <c r="R142" s="161">
        <f>Q142*H142</f>
        <v>0.5217520000000001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130</v>
      </c>
      <c r="AT142" s="163" t="s">
        <v>125</v>
      </c>
      <c r="AU142" s="163" t="s">
        <v>131</v>
      </c>
      <c r="AY142" s="20" t="s">
        <v>122</v>
      </c>
      <c r="BE142" s="164">
        <f>IF(N142="základní",J142,0)</f>
        <v>0</v>
      </c>
      <c r="BF142" s="164">
        <f>IF(N142="snížená",J142,0)</f>
        <v>9452.5200000000004</v>
      </c>
      <c r="BG142" s="164">
        <f>IF(N142="zákl. přenesená",J142,0)</f>
        <v>0</v>
      </c>
      <c r="BH142" s="164">
        <f>IF(N142="sníž. přenesená",J142,0)</f>
        <v>0</v>
      </c>
      <c r="BI142" s="164">
        <f>IF(N142="nulová",J142,0)</f>
        <v>0</v>
      </c>
      <c r="BJ142" s="20" t="s">
        <v>131</v>
      </c>
      <c r="BK142" s="164">
        <f>ROUND(I142*H142,2)</f>
        <v>9452.5200000000004</v>
      </c>
      <c r="BL142" s="20" t="s">
        <v>130</v>
      </c>
      <c r="BM142" s="163" t="s">
        <v>169</v>
      </c>
    </row>
    <row r="143" s="2" customFormat="1">
      <c r="A143" s="33"/>
      <c r="B143" s="34"/>
      <c r="C143" s="33"/>
      <c r="D143" s="165" t="s">
        <v>133</v>
      </c>
      <c r="E143" s="33"/>
      <c r="F143" s="166" t="s">
        <v>170</v>
      </c>
      <c r="G143" s="33"/>
      <c r="H143" s="33"/>
      <c r="I143" s="33"/>
      <c r="J143" s="33"/>
      <c r="K143" s="33"/>
      <c r="L143" s="34"/>
      <c r="M143" s="167"/>
      <c r="N143" s="168"/>
      <c r="O143" s="66"/>
      <c r="P143" s="66"/>
      <c r="Q143" s="66"/>
      <c r="R143" s="66"/>
      <c r="S143" s="66"/>
      <c r="T143" s="67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20" t="s">
        <v>133</v>
      </c>
      <c r="AU143" s="20" t="s">
        <v>131</v>
      </c>
    </row>
    <row r="144" s="13" customFormat="1">
      <c r="A144" s="13"/>
      <c r="B144" s="169"/>
      <c r="C144" s="13"/>
      <c r="D144" s="170" t="s">
        <v>135</v>
      </c>
      <c r="E144" s="171" t="s">
        <v>3</v>
      </c>
      <c r="F144" s="172" t="s">
        <v>171</v>
      </c>
      <c r="G144" s="13"/>
      <c r="H144" s="173">
        <v>8.5500000000000007</v>
      </c>
      <c r="I144" s="13"/>
      <c r="J144" s="13"/>
      <c r="K144" s="13"/>
      <c r="L144" s="169"/>
      <c r="M144" s="174"/>
      <c r="N144" s="175"/>
      <c r="O144" s="175"/>
      <c r="P144" s="175"/>
      <c r="Q144" s="175"/>
      <c r="R144" s="175"/>
      <c r="S144" s="175"/>
      <c r="T144" s="17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71" t="s">
        <v>135</v>
      </c>
      <c r="AU144" s="171" t="s">
        <v>131</v>
      </c>
      <c r="AV144" s="13" t="s">
        <v>131</v>
      </c>
      <c r="AW144" s="13" t="s">
        <v>30</v>
      </c>
      <c r="AX144" s="13" t="s">
        <v>69</v>
      </c>
      <c r="AY144" s="171" t="s">
        <v>122</v>
      </c>
    </row>
    <row r="145" s="14" customFormat="1">
      <c r="A145" s="14"/>
      <c r="B145" s="177"/>
      <c r="C145" s="14"/>
      <c r="D145" s="170" t="s">
        <v>135</v>
      </c>
      <c r="E145" s="178" t="s">
        <v>3</v>
      </c>
      <c r="F145" s="179" t="s">
        <v>137</v>
      </c>
      <c r="G145" s="14"/>
      <c r="H145" s="180">
        <v>8.5500000000000007</v>
      </c>
      <c r="I145" s="14"/>
      <c r="J145" s="14"/>
      <c r="K145" s="14"/>
      <c r="L145" s="177"/>
      <c r="M145" s="181"/>
      <c r="N145" s="182"/>
      <c r="O145" s="182"/>
      <c r="P145" s="182"/>
      <c r="Q145" s="182"/>
      <c r="R145" s="182"/>
      <c r="S145" s="182"/>
      <c r="T145" s="18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78" t="s">
        <v>135</v>
      </c>
      <c r="AU145" s="178" t="s">
        <v>131</v>
      </c>
      <c r="AV145" s="14" t="s">
        <v>138</v>
      </c>
      <c r="AW145" s="14" t="s">
        <v>30</v>
      </c>
      <c r="AX145" s="14" t="s">
        <v>69</v>
      </c>
      <c r="AY145" s="178" t="s">
        <v>122</v>
      </c>
    </row>
    <row r="146" s="13" customFormat="1">
      <c r="A146" s="13"/>
      <c r="B146" s="169"/>
      <c r="C146" s="13"/>
      <c r="D146" s="170" t="s">
        <v>135</v>
      </c>
      <c r="E146" s="171" t="s">
        <v>3</v>
      </c>
      <c r="F146" s="172" t="s">
        <v>172</v>
      </c>
      <c r="G146" s="13"/>
      <c r="H146" s="173">
        <v>19.600000000000001</v>
      </c>
      <c r="I146" s="13"/>
      <c r="J146" s="13"/>
      <c r="K146" s="13"/>
      <c r="L146" s="169"/>
      <c r="M146" s="174"/>
      <c r="N146" s="175"/>
      <c r="O146" s="175"/>
      <c r="P146" s="175"/>
      <c r="Q146" s="175"/>
      <c r="R146" s="175"/>
      <c r="S146" s="175"/>
      <c r="T146" s="17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1" t="s">
        <v>135</v>
      </c>
      <c r="AU146" s="171" t="s">
        <v>131</v>
      </c>
      <c r="AV146" s="13" t="s">
        <v>131</v>
      </c>
      <c r="AW146" s="13" t="s">
        <v>30</v>
      </c>
      <c r="AX146" s="13" t="s">
        <v>69</v>
      </c>
      <c r="AY146" s="171" t="s">
        <v>122</v>
      </c>
    </row>
    <row r="147" s="14" customFormat="1">
      <c r="A147" s="14"/>
      <c r="B147" s="177"/>
      <c r="C147" s="14"/>
      <c r="D147" s="170" t="s">
        <v>135</v>
      </c>
      <c r="E147" s="178" t="s">
        <v>3</v>
      </c>
      <c r="F147" s="179" t="s">
        <v>137</v>
      </c>
      <c r="G147" s="14"/>
      <c r="H147" s="180">
        <v>19.600000000000001</v>
      </c>
      <c r="I147" s="14"/>
      <c r="J147" s="14"/>
      <c r="K147" s="14"/>
      <c r="L147" s="177"/>
      <c r="M147" s="181"/>
      <c r="N147" s="182"/>
      <c r="O147" s="182"/>
      <c r="P147" s="182"/>
      <c r="Q147" s="182"/>
      <c r="R147" s="182"/>
      <c r="S147" s="182"/>
      <c r="T147" s="18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78" t="s">
        <v>135</v>
      </c>
      <c r="AU147" s="178" t="s">
        <v>131</v>
      </c>
      <c r="AV147" s="14" t="s">
        <v>138</v>
      </c>
      <c r="AW147" s="14" t="s">
        <v>30</v>
      </c>
      <c r="AX147" s="14" t="s">
        <v>69</v>
      </c>
      <c r="AY147" s="178" t="s">
        <v>122</v>
      </c>
    </row>
    <row r="148" s="13" customFormat="1">
      <c r="A148" s="13"/>
      <c r="B148" s="169"/>
      <c r="C148" s="13"/>
      <c r="D148" s="170" t="s">
        <v>135</v>
      </c>
      <c r="E148" s="171" t="s">
        <v>3</v>
      </c>
      <c r="F148" s="172" t="s">
        <v>173</v>
      </c>
      <c r="G148" s="13"/>
      <c r="H148" s="173">
        <v>5.7300000000000004</v>
      </c>
      <c r="I148" s="13"/>
      <c r="J148" s="13"/>
      <c r="K148" s="13"/>
      <c r="L148" s="169"/>
      <c r="M148" s="174"/>
      <c r="N148" s="175"/>
      <c r="O148" s="175"/>
      <c r="P148" s="175"/>
      <c r="Q148" s="175"/>
      <c r="R148" s="175"/>
      <c r="S148" s="175"/>
      <c r="T148" s="17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71" t="s">
        <v>135</v>
      </c>
      <c r="AU148" s="171" t="s">
        <v>131</v>
      </c>
      <c r="AV148" s="13" t="s">
        <v>131</v>
      </c>
      <c r="AW148" s="13" t="s">
        <v>30</v>
      </c>
      <c r="AX148" s="13" t="s">
        <v>69</v>
      </c>
      <c r="AY148" s="171" t="s">
        <v>122</v>
      </c>
    </row>
    <row r="149" s="14" customFormat="1">
      <c r="A149" s="14"/>
      <c r="B149" s="177"/>
      <c r="C149" s="14"/>
      <c r="D149" s="170" t="s">
        <v>135</v>
      </c>
      <c r="E149" s="178" t="s">
        <v>3</v>
      </c>
      <c r="F149" s="179" t="s">
        <v>137</v>
      </c>
      <c r="G149" s="14"/>
      <c r="H149" s="180">
        <v>5.7300000000000004</v>
      </c>
      <c r="I149" s="14"/>
      <c r="J149" s="14"/>
      <c r="K149" s="14"/>
      <c r="L149" s="177"/>
      <c r="M149" s="181"/>
      <c r="N149" s="182"/>
      <c r="O149" s="182"/>
      <c r="P149" s="182"/>
      <c r="Q149" s="182"/>
      <c r="R149" s="182"/>
      <c r="S149" s="182"/>
      <c r="T149" s="18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78" t="s">
        <v>135</v>
      </c>
      <c r="AU149" s="178" t="s">
        <v>131</v>
      </c>
      <c r="AV149" s="14" t="s">
        <v>138</v>
      </c>
      <c r="AW149" s="14" t="s">
        <v>30</v>
      </c>
      <c r="AX149" s="14" t="s">
        <v>69</v>
      </c>
      <c r="AY149" s="178" t="s">
        <v>122</v>
      </c>
    </row>
    <row r="150" s="15" customFormat="1">
      <c r="A150" s="15"/>
      <c r="B150" s="184"/>
      <c r="C150" s="15"/>
      <c r="D150" s="170" t="s">
        <v>135</v>
      </c>
      <c r="E150" s="185" t="s">
        <v>3</v>
      </c>
      <c r="F150" s="186" t="s">
        <v>145</v>
      </c>
      <c r="G150" s="15"/>
      <c r="H150" s="187">
        <v>33.880000000000003</v>
      </c>
      <c r="I150" s="15"/>
      <c r="J150" s="15"/>
      <c r="K150" s="15"/>
      <c r="L150" s="184"/>
      <c r="M150" s="188"/>
      <c r="N150" s="189"/>
      <c r="O150" s="189"/>
      <c r="P150" s="189"/>
      <c r="Q150" s="189"/>
      <c r="R150" s="189"/>
      <c r="S150" s="189"/>
      <c r="T150" s="19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185" t="s">
        <v>135</v>
      </c>
      <c r="AU150" s="185" t="s">
        <v>131</v>
      </c>
      <c r="AV150" s="15" t="s">
        <v>130</v>
      </c>
      <c r="AW150" s="15" t="s">
        <v>30</v>
      </c>
      <c r="AX150" s="15" t="s">
        <v>74</v>
      </c>
      <c r="AY150" s="185" t="s">
        <v>122</v>
      </c>
    </row>
    <row r="151" s="2" customFormat="1" ht="24.15" customHeight="1">
      <c r="A151" s="33"/>
      <c r="B151" s="152"/>
      <c r="C151" s="153" t="s">
        <v>123</v>
      </c>
      <c r="D151" s="153" t="s">
        <v>125</v>
      </c>
      <c r="E151" s="154" t="s">
        <v>174</v>
      </c>
      <c r="F151" s="155" t="s">
        <v>175</v>
      </c>
      <c r="G151" s="156" t="s">
        <v>128</v>
      </c>
      <c r="H151" s="157">
        <v>33.880000000000003</v>
      </c>
      <c r="I151" s="158">
        <v>83.700000000000003</v>
      </c>
      <c r="J151" s="158">
        <f>ROUND(I151*H151,2)</f>
        <v>2835.7600000000002</v>
      </c>
      <c r="K151" s="155" t="s">
        <v>129</v>
      </c>
      <c r="L151" s="34"/>
      <c r="M151" s="159" t="s">
        <v>3</v>
      </c>
      <c r="N151" s="160" t="s">
        <v>41</v>
      </c>
      <c r="O151" s="161">
        <v>0.089999999999999997</v>
      </c>
      <c r="P151" s="161">
        <f>O151*H151</f>
        <v>3.0491999999999999</v>
      </c>
      <c r="Q151" s="161">
        <v>0.0079000000000000008</v>
      </c>
      <c r="R151" s="161">
        <f>Q151*H151</f>
        <v>0.26765200000000006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130</v>
      </c>
      <c r="AT151" s="163" t="s">
        <v>125</v>
      </c>
      <c r="AU151" s="163" t="s">
        <v>131</v>
      </c>
      <c r="AY151" s="20" t="s">
        <v>122</v>
      </c>
      <c r="BE151" s="164">
        <f>IF(N151="základní",J151,0)</f>
        <v>0</v>
      </c>
      <c r="BF151" s="164">
        <f>IF(N151="snížená",J151,0)</f>
        <v>2835.7600000000002</v>
      </c>
      <c r="BG151" s="164">
        <f>IF(N151="zákl. přenesená",J151,0)</f>
        <v>0</v>
      </c>
      <c r="BH151" s="164">
        <f>IF(N151="sníž. přenesená",J151,0)</f>
        <v>0</v>
      </c>
      <c r="BI151" s="164">
        <f>IF(N151="nulová",J151,0)</f>
        <v>0</v>
      </c>
      <c r="BJ151" s="20" t="s">
        <v>131</v>
      </c>
      <c r="BK151" s="164">
        <f>ROUND(I151*H151,2)</f>
        <v>2835.7600000000002</v>
      </c>
      <c r="BL151" s="20" t="s">
        <v>130</v>
      </c>
      <c r="BM151" s="163" t="s">
        <v>176</v>
      </c>
    </row>
    <row r="152" s="2" customFormat="1">
      <c r="A152" s="33"/>
      <c r="B152" s="34"/>
      <c r="C152" s="33"/>
      <c r="D152" s="165" t="s">
        <v>133</v>
      </c>
      <c r="E152" s="33"/>
      <c r="F152" s="166" t="s">
        <v>177</v>
      </c>
      <c r="G152" s="33"/>
      <c r="H152" s="33"/>
      <c r="I152" s="33"/>
      <c r="J152" s="33"/>
      <c r="K152" s="33"/>
      <c r="L152" s="34"/>
      <c r="M152" s="167"/>
      <c r="N152" s="168"/>
      <c r="O152" s="66"/>
      <c r="P152" s="66"/>
      <c r="Q152" s="66"/>
      <c r="R152" s="66"/>
      <c r="S152" s="66"/>
      <c r="T152" s="67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20" t="s">
        <v>133</v>
      </c>
      <c r="AU152" s="20" t="s">
        <v>131</v>
      </c>
    </row>
    <row r="153" s="2" customFormat="1" ht="16.5" customHeight="1">
      <c r="A153" s="33"/>
      <c r="B153" s="152"/>
      <c r="C153" s="153" t="s">
        <v>178</v>
      </c>
      <c r="D153" s="153" t="s">
        <v>125</v>
      </c>
      <c r="E153" s="154" t="s">
        <v>179</v>
      </c>
      <c r="F153" s="155" t="s">
        <v>180</v>
      </c>
      <c r="G153" s="156" t="s">
        <v>181</v>
      </c>
      <c r="H153" s="157">
        <v>95.400000000000006</v>
      </c>
      <c r="I153" s="158">
        <v>213</v>
      </c>
      <c r="J153" s="158">
        <f>ROUND(I153*H153,2)</f>
        <v>20320.200000000001</v>
      </c>
      <c r="K153" s="155" t="s">
        <v>129</v>
      </c>
      <c r="L153" s="34"/>
      <c r="M153" s="159" t="s">
        <v>3</v>
      </c>
      <c r="N153" s="160" t="s">
        <v>41</v>
      </c>
      <c r="O153" s="161">
        <v>0.37</v>
      </c>
      <c r="P153" s="161">
        <f>O153*H153</f>
        <v>35.298000000000002</v>
      </c>
      <c r="Q153" s="161">
        <v>0.0015</v>
      </c>
      <c r="R153" s="161">
        <f>Q153*H153</f>
        <v>0.14310000000000001</v>
      </c>
      <c r="S153" s="161">
        <v>0</v>
      </c>
      <c r="T153" s="16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130</v>
      </c>
      <c r="AT153" s="163" t="s">
        <v>125</v>
      </c>
      <c r="AU153" s="163" t="s">
        <v>131</v>
      </c>
      <c r="AY153" s="20" t="s">
        <v>122</v>
      </c>
      <c r="BE153" s="164">
        <f>IF(N153="základní",J153,0)</f>
        <v>0</v>
      </c>
      <c r="BF153" s="164">
        <f>IF(N153="snížená",J153,0)</f>
        <v>20320.200000000001</v>
      </c>
      <c r="BG153" s="164">
        <f>IF(N153="zákl. přenesená",J153,0)</f>
        <v>0</v>
      </c>
      <c r="BH153" s="164">
        <f>IF(N153="sníž. přenesená",J153,0)</f>
        <v>0</v>
      </c>
      <c r="BI153" s="164">
        <f>IF(N153="nulová",J153,0)</f>
        <v>0</v>
      </c>
      <c r="BJ153" s="20" t="s">
        <v>131</v>
      </c>
      <c r="BK153" s="164">
        <f>ROUND(I153*H153,2)</f>
        <v>20320.200000000001</v>
      </c>
      <c r="BL153" s="20" t="s">
        <v>130</v>
      </c>
      <c r="BM153" s="163" t="s">
        <v>182</v>
      </c>
    </row>
    <row r="154" s="2" customFormat="1">
      <c r="A154" s="33"/>
      <c r="B154" s="34"/>
      <c r="C154" s="33"/>
      <c r="D154" s="165" t="s">
        <v>133</v>
      </c>
      <c r="E154" s="33"/>
      <c r="F154" s="166" t="s">
        <v>183</v>
      </c>
      <c r="G154" s="33"/>
      <c r="H154" s="33"/>
      <c r="I154" s="33"/>
      <c r="J154" s="33"/>
      <c r="K154" s="33"/>
      <c r="L154" s="34"/>
      <c r="M154" s="167"/>
      <c r="N154" s="168"/>
      <c r="O154" s="66"/>
      <c r="P154" s="66"/>
      <c r="Q154" s="66"/>
      <c r="R154" s="66"/>
      <c r="S154" s="66"/>
      <c r="T154" s="67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20" t="s">
        <v>133</v>
      </c>
      <c r="AU154" s="20" t="s">
        <v>131</v>
      </c>
    </row>
    <row r="155" s="13" customFormat="1">
      <c r="A155" s="13"/>
      <c r="B155" s="169"/>
      <c r="C155" s="13"/>
      <c r="D155" s="170" t="s">
        <v>135</v>
      </c>
      <c r="E155" s="171" t="s">
        <v>3</v>
      </c>
      <c r="F155" s="172" t="s">
        <v>184</v>
      </c>
      <c r="G155" s="13"/>
      <c r="H155" s="173">
        <v>11.4</v>
      </c>
      <c r="I155" s="13"/>
      <c r="J155" s="13"/>
      <c r="K155" s="13"/>
      <c r="L155" s="169"/>
      <c r="M155" s="174"/>
      <c r="N155" s="175"/>
      <c r="O155" s="175"/>
      <c r="P155" s="175"/>
      <c r="Q155" s="175"/>
      <c r="R155" s="175"/>
      <c r="S155" s="175"/>
      <c r="T155" s="17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1" t="s">
        <v>135</v>
      </c>
      <c r="AU155" s="171" t="s">
        <v>131</v>
      </c>
      <c r="AV155" s="13" t="s">
        <v>131</v>
      </c>
      <c r="AW155" s="13" t="s">
        <v>30</v>
      </c>
      <c r="AX155" s="13" t="s">
        <v>69</v>
      </c>
      <c r="AY155" s="171" t="s">
        <v>122</v>
      </c>
    </row>
    <row r="156" s="14" customFormat="1">
      <c r="A156" s="14"/>
      <c r="B156" s="177"/>
      <c r="C156" s="14"/>
      <c r="D156" s="170" t="s">
        <v>135</v>
      </c>
      <c r="E156" s="178" t="s">
        <v>3</v>
      </c>
      <c r="F156" s="179" t="s">
        <v>137</v>
      </c>
      <c r="G156" s="14"/>
      <c r="H156" s="180">
        <v>11.4</v>
      </c>
      <c r="I156" s="14"/>
      <c r="J156" s="14"/>
      <c r="K156" s="14"/>
      <c r="L156" s="177"/>
      <c r="M156" s="181"/>
      <c r="N156" s="182"/>
      <c r="O156" s="182"/>
      <c r="P156" s="182"/>
      <c r="Q156" s="182"/>
      <c r="R156" s="182"/>
      <c r="S156" s="182"/>
      <c r="T156" s="18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78" t="s">
        <v>135</v>
      </c>
      <c r="AU156" s="178" t="s">
        <v>131</v>
      </c>
      <c r="AV156" s="14" t="s">
        <v>138</v>
      </c>
      <c r="AW156" s="14" t="s">
        <v>30</v>
      </c>
      <c r="AX156" s="14" t="s">
        <v>69</v>
      </c>
      <c r="AY156" s="178" t="s">
        <v>122</v>
      </c>
    </row>
    <row r="157" s="13" customFormat="1">
      <c r="A157" s="13"/>
      <c r="B157" s="169"/>
      <c r="C157" s="13"/>
      <c r="D157" s="170" t="s">
        <v>135</v>
      </c>
      <c r="E157" s="171" t="s">
        <v>3</v>
      </c>
      <c r="F157" s="172" t="s">
        <v>185</v>
      </c>
      <c r="G157" s="13"/>
      <c r="H157" s="173">
        <v>9.0999999999999996</v>
      </c>
      <c r="I157" s="13"/>
      <c r="J157" s="13"/>
      <c r="K157" s="13"/>
      <c r="L157" s="169"/>
      <c r="M157" s="174"/>
      <c r="N157" s="175"/>
      <c r="O157" s="175"/>
      <c r="P157" s="175"/>
      <c r="Q157" s="175"/>
      <c r="R157" s="175"/>
      <c r="S157" s="175"/>
      <c r="T157" s="17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71" t="s">
        <v>135</v>
      </c>
      <c r="AU157" s="171" t="s">
        <v>131</v>
      </c>
      <c r="AV157" s="13" t="s">
        <v>131</v>
      </c>
      <c r="AW157" s="13" t="s">
        <v>30</v>
      </c>
      <c r="AX157" s="13" t="s">
        <v>69</v>
      </c>
      <c r="AY157" s="171" t="s">
        <v>122</v>
      </c>
    </row>
    <row r="158" s="14" customFormat="1">
      <c r="A158" s="14"/>
      <c r="B158" s="177"/>
      <c r="C158" s="14"/>
      <c r="D158" s="170" t="s">
        <v>135</v>
      </c>
      <c r="E158" s="178" t="s">
        <v>3</v>
      </c>
      <c r="F158" s="179" t="s">
        <v>137</v>
      </c>
      <c r="G158" s="14"/>
      <c r="H158" s="180">
        <v>9.0999999999999996</v>
      </c>
      <c r="I158" s="14"/>
      <c r="J158" s="14"/>
      <c r="K158" s="14"/>
      <c r="L158" s="177"/>
      <c r="M158" s="181"/>
      <c r="N158" s="182"/>
      <c r="O158" s="182"/>
      <c r="P158" s="182"/>
      <c r="Q158" s="182"/>
      <c r="R158" s="182"/>
      <c r="S158" s="182"/>
      <c r="T158" s="18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78" t="s">
        <v>135</v>
      </c>
      <c r="AU158" s="178" t="s">
        <v>131</v>
      </c>
      <c r="AV158" s="14" t="s">
        <v>138</v>
      </c>
      <c r="AW158" s="14" t="s">
        <v>30</v>
      </c>
      <c r="AX158" s="14" t="s">
        <v>69</v>
      </c>
      <c r="AY158" s="178" t="s">
        <v>122</v>
      </c>
    </row>
    <row r="159" s="13" customFormat="1">
      <c r="A159" s="13"/>
      <c r="B159" s="169"/>
      <c r="C159" s="13"/>
      <c r="D159" s="170" t="s">
        <v>135</v>
      </c>
      <c r="E159" s="171" t="s">
        <v>3</v>
      </c>
      <c r="F159" s="172" t="s">
        <v>186</v>
      </c>
      <c r="G159" s="13"/>
      <c r="H159" s="173">
        <v>3.4199999999999999</v>
      </c>
      <c r="I159" s="13"/>
      <c r="J159" s="13"/>
      <c r="K159" s="13"/>
      <c r="L159" s="169"/>
      <c r="M159" s="174"/>
      <c r="N159" s="175"/>
      <c r="O159" s="175"/>
      <c r="P159" s="175"/>
      <c r="Q159" s="175"/>
      <c r="R159" s="175"/>
      <c r="S159" s="175"/>
      <c r="T159" s="17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1" t="s">
        <v>135</v>
      </c>
      <c r="AU159" s="171" t="s">
        <v>131</v>
      </c>
      <c r="AV159" s="13" t="s">
        <v>131</v>
      </c>
      <c r="AW159" s="13" t="s">
        <v>30</v>
      </c>
      <c r="AX159" s="13" t="s">
        <v>69</v>
      </c>
      <c r="AY159" s="171" t="s">
        <v>122</v>
      </c>
    </row>
    <row r="160" s="14" customFormat="1">
      <c r="A160" s="14"/>
      <c r="B160" s="177"/>
      <c r="C160" s="14"/>
      <c r="D160" s="170" t="s">
        <v>135</v>
      </c>
      <c r="E160" s="178" t="s">
        <v>3</v>
      </c>
      <c r="F160" s="179" t="s">
        <v>137</v>
      </c>
      <c r="G160" s="14"/>
      <c r="H160" s="180">
        <v>3.4199999999999999</v>
      </c>
      <c r="I160" s="14"/>
      <c r="J160" s="14"/>
      <c r="K160" s="14"/>
      <c r="L160" s="177"/>
      <c r="M160" s="181"/>
      <c r="N160" s="182"/>
      <c r="O160" s="182"/>
      <c r="P160" s="182"/>
      <c r="Q160" s="182"/>
      <c r="R160" s="182"/>
      <c r="S160" s="182"/>
      <c r="T160" s="18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78" t="s">
        <v>135</v>
      </c>
      <c r="AU160" s="178" t="s">
        <v>131</v>
      </c>
      <c r="AV160" s="14" t="s">
        <v>138</v>
      </c>
      <c r="AW160" s="14" t="s">
        <v>30</v>
      </c>
      <c r="AX160" s="14" t="s">
        <v>69</v>
      </c>
      <c r="AY160" s="178" t="s">
        <v>122</v>
      </c>
    </row>
    <row r="161" s="13" customFormat="1">
      <c r="A161" s="13"/>
      <c r="B161" s="169"/>
      <c r="C161" s="13"/>
      <c r="D161" s="170" t="s">
        <v>135</v>
      </c>
      <c r="E161" s="171" t="s">
        <v>3</v>
      </c>
      <c r="F161" s="172" t="s">
        <v>187</v>
      </c>
      <c r="G161" s="13"/>
      <c r="H161" s="173">
        <v>71.480000000000004</v>
      </c>
      <c r="I161" s="13"/>
      <c r="J161" s="13"/>
      <c r="K161" s="13"/>
      <c r="L161" s="169"/>
      <c r="M161" s="174"/>
      <c r="N161" s="175"/>
      <c r="O161" s="175"/>
      <c r="P161" s="175"/>
      <c r="Q161" s="175"/>
      <c r="R161" s="175"/>
      <c r="S161" s="175"/>
      <c r="T161" s="17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71" t="s">
        <v>135</v>
      </c>
      <c r="AU161" s="171" t="s">
        <v>131</v>
      </c>
      <c r="AV161" s="13" t="s">
        <v>131</v>
      </c>
      <c r="AW161" s="13" t="s">
        <v>30</v>
      </c>
      <c r="AX161" s="13" t="s">
        <v>69</v>
      </c>
      <c r="AY161" s="171" t="s">
        <v>122</v>
      </c>
    </row>
    <row r="162" s="15" customFormat="1">
      <c r="A162" s="15"/>
      <c r="B162" s="184"/>
      <c r="C162" s="15"/>
      <c r="D162" s="170" t="s">
        <v>135</v>
      </c>
      <c r="E162" s="185" t="s">
        <v>3</v>
      </c>
      <c r="F162" s="186" t="s">
        <v>145</v>
      </c>
      <c r="G162" s="15"/>
      <c r="H162" s="187">
        <v>95.400000000000006</v>
      </c>
      <c r="I162" s="15"/>
      <c r="J162" s="15"/>
      <c r="K162" s="15"/>
      <c r="L162" s="184"/>
      <c r="M162" s="188"/>
      <c r="N162" s="189"/>
      <c r="O162" s="189"/>
      <c r="P162" s="189"/>
      <c r="Q162" s="189"/>
      <c r="R162" s="189"/>
      <c r="S162" s="189"/>
      <c r="T162" s="19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185" t="s">
        <v>135</v>
      </c>
      <c r="AU162" s="185" t="s">
        <v>131</v>
      </c>
      <c r="AV162" s="15" t="s">
        <v>130</v>
      </c>
      <c r="AW162" s="15" t="s">
        <v>30</v>
      </c>
      <c r="AX162" s="15" t="s">
        <v>74</v>
      </c>
      <c r="AY162" s="185" t="s">
        <v>122</v>
      </c>
    </row>
    <row r="163" s="12" customFormat="1" ht="22.8" customHeight="1">
      <c r="A163" s="12"/>
      <c r="B163" s="140"/>
      <c r="C163" s="12"/>
      <c r="D163" s="141" t="s">
        <v>68</v>
      </c>
      <c r="E163" s="150" t="s">
        <v>188</v>
      </c>
      <c r="F163" s="150" t="s">
        <v>189</v>
      </c>
      <c r="G163" s="12"/>
      <c r="H163" s="12"/>
      <c r="I163" s="12"/>
      <c r="J163" s="151">
        <f>BK163</f>
        <v>55724.220000000001</v>
      </c>
      <c r="K163" s="12"/>
      <c r="L163" s="140"/>
      <c r="M163" s="144"/>
      <c r="N163" s="145"/>
      <c r="O163" s="145"/>
      <c r="P163" s="146">
        <f>SUM(P164:P241)</f>
        <v>131.39801800000001</v>
      </c>
      <c r="Q163" s="145"/>
      <c r="R163" s="146">
        <f>SUM(R164:R241)</f>
        <v>0.01089176</v>
      </c>
      <c r="S163" s="145"/>
      <c r="T163" s="147">
        <f>SUM(T164:T241)</f>
        <v>2.4160708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41" t="s">
        <v>74</v>
      </c>
      <c r="AT163" s="148" t="s">
        <v>68</v>
      </c>
      <c r="AU163" s="148" t="s">
        <v>74</v>
      </c>
      <c r="AY163" s="141" t="s">
        <v>122</v>
      </c>
      <c r="BK163" s="149">
        <f>SUM(BK164:BK241)</f>
        <v>55724.220000000001</v>
      </c>
    </row>
    <row r="164" s="2" customFormat="1" ht="24.15" customHeight="1">
      <c r="A164" s="33"/>
      <c r="B164" s="152"/>
      <c r="C164" s="153" t="s">
        <v>190</v>
      </c>
      <c r="D164" s="153" t="s">
        <v>125</v>
      </c>
      <c r="E164" s="154" t="s">
        <v>191</v>
      </c>
      <c r="F164" s="155" t="s">
        <v>192</v>
      </c>
      <c r="G164" s="156" t="s">
        <v>128</v>
      </c>
      <c r="H164" s="157">
        <v>56.466999999999999</v>
      </c>
      <c r="I164" s="158">
        <v>63.600000000000001</v>
      </c>
      <c r="J164" s="158">
        <f>ROUND(I164*H164,2)</f>
        <v>3591.3000000000002</v>
      </c>
      <c r="K164" s="155" t="s">
        <v>129</v>
      </c>
      <c r="L164" s="34"/>
      <c r="M164" s="159" t="s">
        <v>3</v>
      </c>
      <c r="N164" s="160" t="s">
        <v>41</v>
      </c>
      <c r="O164" s="161">
        <v>0.105</v>
      </c>
      <c r="P164" s="161">
        <f>O164*H164</f>
        <v>5.9290349999999998</v>
      </c>
      <c r="Q164" s="161">
        <v>0.00012999999999999999</v>
      </c>
      <c r="R164" s="161">
        <f>Q164*H164</f>
        <v>0.0073407099999999994</v>
      </c>
      <c r="S164" s="161">
        <v>0</v>
      </c>
      <c r="T164" s="16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130</v>
      </c>
      <c r="AT164" s="163" t="s">
        <v>125</v>
      </c>
      <c r="AU164" s="163" t="s">
        <v>131</v>
      </c>
      <c r="AY164" s="20" t="s">
        <v>122</v>
      </c>
      <c r="BE164" s="164">
        <f>IF(N164="základní",J164,0)</f>
        <v>0</v>
      </c>
      <c r="BF164" s="164">
        <f>IF(N164="snížená",J164,0)</f>
        <v>3591.3000000000002</v>
      </c>
      <c r="BG164" s="164">
        <f>IF(N164="zákl. přenesená",J164,0)</f>
        <v>0</v>
      </c>
      <c r="BH164" s="164">
        <f>IF(N164="sníž. přenesená",J164,0)</f>
        <v>0</v>
      </c>
      <c r="BI164" s="164">
        <f>IF(N164="nulová",J164,0)</f>
        <v>0</v>
      </c>
      <c r="BJ164" s="20" t="s">
        <v>131</v>
      </c>
      <c r="BK164" s="164">
        <f>ROUND(I164*H164,2)</f>
        <v>3591.3000000000002</v>
      </c>
      <c r="BL164" s="20" t="s">
        <v>130</v>
      </c>
      <c r="BM164" s="163" t="s">
        <v>193</v>
      </c>
    </row>
    <row r="165" s="2" customFormat="1">
      <c r="A165" s="33"/>
      <c r="B165" s="34"/>
      <c r="C165" s="33"/>
      <c r="D165" s="165" t="s">
        <v>133</v>
      </c>
      <c r="E165" s="33"/>
      <c r="F165" s="166" t="s">
        <v>194</v>
      </c>
      <c r="G165" s="33"/>
      <c r="H165" s="33"/>
      <c r="I165" s="33"/>
      <c r="J165" s="33"/>
      <c r="K165" s="33"/>
      <c r="L165" s="34"/>
      <c r="M165" s="167"/>
      <c r="N165" s="168"/>
      <c r="O165" s="66"/>
      <c r="P165" s="66"/>
      <c r="Q165" s="66"/>
      <c r="R165" s="66"/>
      <c r="S165" s="66"/>
      <c r="T165" s="67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20" t="s">
        <v>133</v>
      </c>
      <c r="AU165" s="20" t="s">
        <v>131</v>
      </c>
    </row>
    <row r="166" s="13" customFormat="1">
      <c r="A166" s="13"/>
      <c r="B166" s="169"/>
      <c r="C166" s="13"/>
      <c r="D166" s="170" t="s">
        <v>135</v>
      </c>
      <c r="E166" s="171" t="s">
        <v>3</v>
      </c>
      <c r="F166" s="172" t="s">
        <v>136</v>
      </c>
      <c r="G166" s="13"/>
      <c r="H166" s="173">
        <v>10.829000000000001</v>
      </c>
      <c r="I166" s="13"/>
      <c r="J166" s="13"/>
      <c r="K166" s="13"/>
      <c r="L166" s="169"/>
      <c r="M166" s="174"/>
      <c r="N166" s="175"/>
      <c r="O166" s="175"/>
      <c r="P166" s="175"/>
      <c r="Q166" s="175"/>
      <c r="R166" s="175"/>
      <c r="S166" s="175"/>
      <c r="T166" s="17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71" t="s">
        <v>135</v>
      </c>
      <c r="AU166" s="171" t="s">
        <v>131</v>
      </c>
      <c r="AV166" s="13" t="s">
        <v>131</v>
      </c>
      <c r="AW166" s="13" t="s">
        <v>30</v>
      </c>
      <c r="AX166" s="13" t="s">
        <v>69</v>
      </c>
      <c r="AY166" s="171" t="s">
        <v>122</v>
      </c>
    </row>
    <row r="167" s="14" customFormat="1">
      <c r="A167" s="14"/>
      <c r="B167" s="177"/>
      <c r="C167" s="14"/>
      <c r="D167" s="170" t="s">
        <v>135</v>
      </c>
      <c r="E167" s="178" t="s">
        <v>3</v>
      </c>
      <c r="F167" s="179" t="s">
        <v>137</v>
      </c>
      <c r="G167" s="14"/>
      <c r="H167" s="180">
        <v>10.829000000000001</v>
      </c>
      <c r="I167" s="14"/>
      <c r="J167" s="14"/>
      <c r="K167" s="14"/>
      <c r="L167" s="177"/>
      <c r="M167" s="181"/>
      <c r="N167" s="182"/>
      <c r="O167" s="182"/>
      <c r="P167" s="182"/>
      <c r="Q167" s="182"/>
      <c r="R167" s="182"/>
      <c r="S167" s="182"/>
      <c r="T167" s="18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78" t="s">
        <v>135</v>
      </c>
      <c r="AU167" s="178" t="s">
        <v>131</v>
      </c>
      <c r="AV167" s="14" t="s">
        <v>138</v>
      </c>
      <c r="AW167" s="14" t="s">
        <v>30</v>
      </c>
      <c r="AX167" s="14" t="s">
        <v>69</v>
      </c>
      <c r="AY167" s="178" t="s">
        <v>122</v>
      </c>
    </row>
    <row r="168" s="13" customFormat="1">
      <c r="A168" s="13"/>
      <c r="B168" s="169"/>
      <c r="C168" s="13"/>
      <c r="D168" s="170" t="s">
        <v>135</v>
      </c>
      <c r="E168" s="171" t="s">
        <v>3</v>
      </c>
      <c r="F168" s="172" t="s">
        <v>139</v>
      </c>
      <c r="G168" s="13"/>
      <c r="H168" s="173">
        <v>4.1520000000000001</v>
      </c>
      <c r="I168" s="13"/>
      <c r="J168" s="13"/>
      <c r="K168" s="13"/>
      <c r="L168" s="169"/>
      <c r="M168" s="174"/>
      <c r="N168" s="175"/>
      <c r="O168" s="175"/>
      <c r="P168" s="175"/>
      <c r="Q168" s="175"/>
      <c r="R168" s="175"/>
      <c r="S168" s="175"/>
      <c r="T168" s="17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71" t="s">
        <v>135</v>
      </c>
      <c r="AU168" s="171" t="s">
        <v>131</v>
      </c>
      <c r="AV168" s="13" t="s">
        <v>131</v>
      </c>
      <c r="AW168" s="13" t="s">
        <v>30</v>
      </c>
      <c r="AX168" s="13" t="s">
        <v>69</v>
      </c>
      <c r="AY168" s="171" t="s">
        <v>122</v>
      </c>
    </row>
    <row r="169" s="14" customFormat="1">
      <c r="A169" s="14"/>
      <c r="B169" s="177"/>
      <c r="C169" s="14"/>
      <c r="D169" s="170" t="s">
        <v>135</v>
      </c>
      <c r="E169" s="178" t="s">
        <v>3</v>
      </c>
      <c r="F169" s="179" t="s">
        <v>137</v>
      </c>
      <c r="G169" s="14"/>
      <c r="H169" s="180">
        <v>4.1520000000000001</v>
      </c>
      <c r="I169" s="14"/>
      <c r="J169" s="14"/>
      <c r="K169" s="14"/>
      <c r="L169" s="177"/>
      <c r="M169" s="181"/>
      <c r="N169" s="182"/>
      <c r="O169" s="182"/>
      <c r="P169" s="182"/>
      <c r="Q169" s="182"/>
      <c r="R169" s="182"/>
      <c r="S169" s="182"/>
      <c r="T169" s="18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78" t="s">
        <v>135</v>
      </c>
      <c r="AU169" s="178" t="s">
        <v>131</v>
      </c>
      <c r="AV169" s="14" t="s">
        <v>138</v>
      </c>
      <c r="AW169" s="14" t="s">
        <v>30</v>
      </c>
      <c r="AX169" s="14" t="s">
        <v>69</v>
      </c>
      <c r="AY169" s="178" t="s">
        <v>122</v>
      </c>
    </row>
    <row r="170" s="13" customFormat="1">
      <c r="A170" s="13"/>
      <c r="B170" s="169"/>
      <c r="C170" s="13"/>
      <c r="D170" s="170" t="s">
        <v>135</v>
      </c>
      <c r="E170" s="171" t="s">
        <v>3</v>
      </c>
      <c r="F170" s="172" t="s">
        <v>140</v>
      </c>
      <c r="G170" s="13"/>
      <c r="H170" s="173">
        <v>1.2</v>
      </c>
      <c r="I170" s="13"/>
      <c r="J170" s="13"/>
      <c r="K170" s="13"/>
      <c r="L170" s="169"/>
      <c r="M170" s="174"/>
      <c r="N170" s="175"/>
      <c r="O170" s="175"/>
      <c r="P170" s="175"/>
      <c r="Q170" s="175"/>
      <c r="R170" s="175"/>
      <c r="S170" s="175"/>
      <c r="T170" s="17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71" t="s">
        <v>135</v>
      </c>
      <c r="AU170" s="171" t="s">
        <v>131</v>
      </c>
      <c r="AV170" s="13" t="s">
        <v>131</v>
      </c>
      <c r="AW170" s="13" t="s">
        <v>30</v>
      </c>
      <c r="AX170" s="13" t="s">
        <v>69</v>
      </c>
      <c r="AY170" s="171" t="s">
        <v>122</v>
      </c>
    </row>
    <row r="171" s="14" customFormat="1">
      <c r="A171" s="14"/>
      <c r="B171" s="177"/>
      <c r="C171" s="14"/>
      <c r="D171" s="170" t="s">
        <v>135</v>
      </c>
      <c r="E171" s="178" t="s">
        <v>3</v>
      </c>
      <c r="F171" s="179" t="s">
        <v>137</v>
      </c>
      <c r="G171" s="14"/>
      <c r="H171" s="180">
        <v>1.2</v>
      </c>
      <c r="I171" s="14"/>
      <c r="J171" s="14"/>
      <c r="K171" s="14"/>
      <c r="L171" s="177"/>
      <c r="M171" s="181"/>
      <c r="N171" s="182"/>
      <c r="O171" s="182"/>
      <c r="P171" s="182"/>
      <c r="Q171" s="182"/>
      <c r="R171" s="182"/>
      <c r="S171" s="182"/>
      <c r="T171" s="18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78" t="s">
        <v>135</v>
      </c>
      <c r="AU171" s="178" t="s">
        <v>131</v>
      </c>
      <c r="AV171" s="14" t="s">
        <v>138</v>
      </c>
      <c r="AW171" s="14" t="s">
        <v>30</v>
      </c>
      <c r="AX171" s="14" t="s">
        <v>69</v>
      </c>
      <c r="AY171" s="178" t="s">
        <v>122</v>
      </c>
    </row>
    <row r="172" s="13" customFormat="1">
      <c r="A172" s="13"/>
      <c r="B172" s="169"/>
      <c r="C172" s="13"/>
      <c r="D172" s="170" t="s">
        <v>135</v>
      </c>
      <c r="E172" s="171" t="s">
        <v>3</v>
      </c>
      <c r="F172" s="172" t="s">
        <v>141</v>
      </c>
      <c r="G172" s="13"/>
      <c r="H172" s="173">
        <v>21.027999999999999</v>
      </c>
      <c r="I172" s="13"/>
      <c r="J172" s="13"/>
      <c r="K172" s="13"/>
      <c r="L172" s="169"/>
      <c r="M172" s="174"/>
      <c r="N172" s="175"/>
      <c r="O172" s="175"/>
      <c r="P172" s="175"/>
      <c r="Q172" s="175"/>
      <c r="R172" s="175"/>
      <c r="S172" s="175"/>
      <c r="T172" s="17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71" t="s">
        <v>135</v>
      </c>
      <c r="AU172" s="171" t="s">
        <v>131</v>
      </c>
      <c r="AV172" s="13" t="s">
        <v>131</v>
      </c>
      <c r="AW172" s="13" t="s">
        <v>30</v>
      </c>
      <c r="AX172" s="13" t="s">
        <v>69</v>
      </c>
      <c r="AY172" s="171" t="s">
        <v>122</v>
      </c>
    </row>
    <row r="173" s="14" customFormat="1">
      <c r="A173" s="14"/>
      <c r="B173" s="177"/>
      <c r="C173" s="14"/>
      <c r="D173" s="170" t="s">
        <v>135</v>
      </c>
      <c r="E173" s="178" t="s">
        <v>3</v>
      </c>
      <c r="F173" s="179" t="s">
        <v>137</v>
      </c>
      <c r="G173" s="14"/>
      <c r="H173" s="180">
        <v>21.027999999999999</v>
      </c>
      <c r="I173" s="14"/>
      <c r="J173" s="14"/>
      <c r="K173" s="14"/>
      <c r="L173" s="177"/>
      <c r="M173" s="181"/>
      <c r="N173" s="182"/>
      <c r="O173" s="182"/>
      <c r="P173" s="182"/>
      <c r="Q173" s="182"/>
      <c r="R173" s="182"/>
      <c r="S173" s="182"/>
      <c r="T173" s="18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78" t="s">
        <v>135</v>
      </c>
      <c r="AU173" s="178" t="s">
        <v>131</v>
      </c>
      <c r="AV173" s="14" t="s">
        <v>138</v>
      </c>
      <c r="AW173" s="14" t="s">
        <v>30</v>
      </c>
      <c r="AX173" s="14" t="s">
        <v>69</v>
      </c>
      <c r="AY173" s="178" t="s">
        <v>122</v>
      </c>
    </row>
    <row r="174" s="13" customFormat="1">
      <c r="A174" s="13"/>
      <c r="B174" s="169"/>
      <c r="C174" s="13"/>
      <c r="D174" s="170" t="s">
        <v>135</v>
      </c>
      <c r="E174" s="171" t="s">
        <v>3</v>
      </c>
      <c r="F174" s="172" t="s">
        <v>142</v>
      </c>
      <c r="G174" s="13"/>
      <c r="H174" s="173">
        <v>4.2450000000000001</v>
      </c>
      <c r="I174" s="13"/>
      <c r="J174" s="13"/>
      <c r="K174" s="13"/>
      <c r="L174" s="169"/>
      <c r="M174" s="174"/>
      <c r="N174" s="175"/>
      <c r="O174" s="175"/>
      <c r="P174" s="175"/>
      <c r="Q174" s="175"/>
      <c r="R174" s="175"/>
      <c r="S174" s="175"/>
      <c r="T174" s="17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71" t="s">
        <v>135</v>
      </c>
      <c r="AU174" s="171" t="s">
        <v>131</v>
      </c>
      <c r="AV174" s="13" t="s">
        <v>131</v>
      </c>
      <c r="AW174" s="13" t="s">
        <v>30</v>
      </c>
      <c r="AX174" s="13" t="s">
        <v>69</v>
      </c>
      <c r="AY174" s="171" t="s">
        <v>122</v>
      </c>
    </row>
    <row r="175" s="14" customFormat="1">
      <c r="A175" s="14"/>
      <c r="B175" s="177"/>
      <c r="C175" s="14"/>
      <c r="D175" s="170" t="s">
        <v>135</v>
      </c>
      <c r="E175" s="178" t="s">
        <v>3</v>
      </c>
      <c r="F175" s="179" t="s">
        <v>137</v>
      </c>
      <c r="G175" s="14"/>
      <c r="H175" s="180">
        <v>4.2450000000000001</v>
      </c>
      <c r="I175" s="14"/>
      <c r="J175" s="14"/>
      <c r="K175" s="14"/>
      <c r="L175" s="177"/>
      <c r="M175" s="181"/>
      <c r="N175" s="182"/>
      <c r="O175" s="182"/>
      <c r="P175" s="182"/>
      <c r="Q175" s="182"/>
      <c r="R175" s="182"/>
      <c r="S175" s="182"/>
      <c r="T175" s="18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78" t="s">
        <v>135</v>
      </c>
      <c r="AU175" s="178" t="s">
        <v>131</v>
      </c>
      <c r="AV175" s="14" t="s">
        <v>138</v>
      </c>
      <c r="AW175" s="14" t="s">
        <v>30</v>
      </c>
      <c r="AX175" s="14" t="s">
        <v>69</v>
      </c>
      <c r="AY175" s="178" t="s">
        <v>122</v>
      </c>
    </row>
    <row r="176" s="13" customFormat="1">
      <c r="A176" s="13"/>
      <c r="B176" s="169"/>
      <c r="C176" s="13"/>
      <c r="D176" s="170" t="s">
        <v>135</v>
      </c>
      <c r="E176" s="171" t="s">
        <v>3</v>
      </c>
      <c r="F176" s="172" t="s">
        <v>143</v>
      </c>
      <c r="G176" s="13"/>
      <c r="H176" s="173">
        <v>13.869999999999999</v>
      </c>
      <c r="I176" s="13"/>
      <c r="J176" s="13"/>
      <c r="K176" s="13"/>
      <c r="L176" s="169"/>
      <c r="M176" s="174"/>
      <c r="N176" s="175"/>
      <c r="O176" s="175"/>
      <c r="P176" s="175"/>
      <c r="Q176" s="175"/>
      <c r="R176" s="175"/>
      <c r="S176" s="175"/>
      <c r="T176" s="17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71" t="s">
        <v>135</v>
      </c>
      <c r="AU176" s="171" t="s">
        <v>131</v>
      </c>
      <c r="AV176" s="13" t="s">
        <v>131</v>
      </c>
      <c r="AW176" s="13" t="s">
        <v>30</v>
      </c>
      <c r="AX176" s="13" t="s">
        <v>69</v>
      </c>
      <c r="AY176" s="171" t="s">
        <v>122</v>
      </c>
    </row>
    <row r="177" s="14" customFormat="1">
      <c r="A177" s="14"/>
      <c r="B177" s="177"/>
      <c r="C177" s="14"/>
      <c r="D177" s="170" t="s">
        <v>135</v>
      </c>
      <c r="E177" s="178" t="s">
        <v>3</v>
      </c>
      <c r="F177" s="179" t="s">
        <v>137</v>
      </c>
      <c r="G177" s="14"/>
      <c r="H177" s="180">
        <v>13.869999999999999</v>
      </c>
      <c r="I177" s="14"/>
      <c r="J177" s="14"/>
      <c r="K177" s="14"/>
      <c r="L177" s="177"/>
      <c r="M177" s="181"/>
      <c r="N177" s="182"/>
      <c r="O177" s="182"/>
      <c r="P177" s="182"/>
      <c r="Q177" s="182"/>
      <c r="R177" s="182"/>
      <c r="S177" s="182"/>
      <c r="T177" s="18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78" t="s">
        <v>135</v>
      </c>
      <c r="AU177" s="178" t="s">
        <v>131</v>
      </c>
      <c r="AV177" s="14" t="s">
        <v>138</v>
      </c>
      <c r="AW177" s="14" t="s">
        <v>30</v>
      </c>
      <c r="AX177" s="14" t="s">
        <v>69</v>
      </c>
      <c r="AY177" s="178" t="s">
        <v>122</v>
      </c>
    </row>
    <row r="178" s="13" customFormat="1">
      <c r="A178" s="13"/>
      <c r="B178" s="169"/>
      <c r="C178" s="13"/>
      <c r="D178" s="170" t="s">
        <v>135</v>
      </c>
      <c r="E178" s="171" t="s">
        <v>3</v>
      </c>
      <c r="F178" s="172" t="s">
        <v>144</v>
      </c>
      <c r="G178" s="13"/>
      <c r="H178" s="173">
        <v>1.143</v>
      </c>
      <c r="I178" s="13"/>
      <c r="J178" s="13"/>
      <c r="K178" s="13"/>
      <c r="L178" s="169"/>
      <c r="M178" s="174"/>
      <c r="N178" s="175"/>
      <c r="O178" s="175"/>
      <c r="P178" s="175"/>
      <c r="Q178" s="175"/>
      <c r="R178" s="175"/>
      <c r="S178" s="175"/>
      <c r="T178" s="17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71" t="s">
        <v>135</v>
      </c>
      <c r="AU178" s="171" t="s">
        <v>131</v>
      </c>
      <c r="AV178" s="13" t="s">
        <v>131</v>
      </c>
      <c r="AW178" s="13" t="s">
        <v>30</v>
      </c>
      <c r="AX178" s="13" t="s">
        <v>69</v>
      </c>
      <c r="AY178" s="171" t="s">
        <v>122</v>
      </c>
    </row>
    <row r="179" s="14" customFormat="1">
      <c r="A179" s="14"/>
      <c r="B179" s="177"/>
      <c r="C179" s="14"/>
      <c r="D179" s="170" t="s">
        <v>135</v>
      </c>
      <c r="E179" s="178" t="s">
        <v>3</v>
      </c>
      <c r="F179" s="179" t="s">
        <v>137</v>
      </c>
      <c r="G179" s="14"/>
      <c r="H179" s="180">
        <v>1.143</v>
      </c>
      <c r="I179" s="14"/>
      <c r="J179" s="14"/>
      <c r="K179" s="14"/>
      <c r="L179" s="177"/>
      <c r="M179" s="181"/>
      <c r="N179" s="182"/>
      <c r="O179" s="182"/>
      <c r="P179" s="182"/>
      <c r="Q179" s="182"/>
      <c r="R179" s="182"/>
      <c r="S179" s="182"/>
      <c r="T179" s="18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78" t="s">
        <v>135</v>
      </c>
      <c r="AU179" s="178" t="s">
        <v>131</v>
      </c>
      <c r="AV179" s="14" t="s">
        <v>138</v>
      </c>
      <c r="AW179" s="14" t="s">
        <v>30</v>
      </c>
      <c r="AX179" s="14" t="s">
        <v>69</v>
      </c>
      <c r="AY179" s="178" t="s">
        <v>122</v>
      </c>
    </row>
    <row r="180" s="15" customFormat="1">
      <c r="A180" s="15"/>
      <c r="B180" s="184"/>
      <c r="C180" s="15"/>
      <c r="D180" s="170" t="s">
        <v>135</v>
      </c>
      <c r="E180" s="185" t="s">
        <v>3</v>
      </c>
      <c r="F180" s="186" t="s">
        <v>145</v>
      </c>
      <c r="G180" s="15"/>
      <c r="H180" s="187">
        <v>56.466999999999999</v>
      </c>
      <c r="I180" s="15"/>
      <c r="J180" s="15"/>
      <c r="K180" s="15"/>
      <c r="L180" s="184"/>
      <c r="M180" s="188"/>
      <c r="N180" s="189"/>
      <c r="O180" s="189"/>
      <c r="P180" s="189"/>
      <c r="Q180" s="189"/>
      <c r="R180" s="189"/>
      <c r="S180" s="189"/>
      <c r="T180" s="19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185" t="s">
        <v>135</v>
      </c>
      <c r="AU180" s="185" t="s">
        <v>131</v>
      </c>
      <c r="AV180" s="15" t="s">
        <v>130</v>
      </c>
      <c r="AW180" s="15" t="s">
        <v>30</v>
      </c>
      <c r="AX180" s="15" t="s">
        <v>74</v>
      </c>
      <c r="AY180" s="185" t="s">
        <v>122</v>
      </c>
    </row>
    <row r="181" s="2" customFormat="1" ht="24.15" customHeight="1">
      <c r="A181" s="33"/>
      <c r="B181" s="152"/>
      <c r="C181" s="153" t="s">
        <v>188</v>
      </c>
      <c r="D181" s="153" t="s">
        <v>125</v>
      </c>
      <c r="E181" s="154" t="s">
        <v>195</v>
      </c>
      <c r="F181" s="155" t="s">
        <v>196</v>
      </c>
      <c r="G181" s="156" t="s">
        <v>128</v>
      </c>
      <c r="H181" s="157">
        <v>13.77</v>
      </c>
      <c r="I181" s="158">
        <v>33.200000000000003</v>
      </c>
      <c r="J181" s="158">
        <f>ROUND(I181*H181,2)</f>
        <v>457.16000000000002</v>
      </c>
      <c r="K181" s="155" t="s">
        <v>129</v>
      </c>
      <c r="L181" s="34"/>
      <c r="M181" s="159" t="s">
        <v>3</v>
      </c>
      <c r="N181" s="160" t="s">
        <v>41</v>
      </c>
      <c r="O181" s="161">
        <v>0.074999999999999997</v>
      </c>
      <c r="P181" s="161">
        <f>O181*H181</f>
        <v>1.0327499999999998</v>
      </c>
      <c r="Q181" s="161">
        <v>1.0000000000000001E-05</v>
      </c>
      <c r="R181" s="161">
        <f>Q181*H181</f>
        <v>0.00013770000000000001</v>
      </c>
      <c r="S181" s="161">
        <v>0</v>
      </c>
      <c r="T181" s="16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130</v>
      </c>
      <c r="AT181" s="163" t="s">
        <v>125</v>
      </c>
      <c r="AU181" s="163" t="s">
        <v>131</v>
      </c>
      <c r="AY181" s="20" t="s">
        <v>122</v>
      </c>
      <c r="BE181" s="164">
        <f>IF(N181="základní",J181,0)</f>
        <v>0</v>
      </c>
      <c r="BF181" s="164">
        <f>IF(N181="snížená",J181,0)</f>
        <v>457.16000000000002</v>
      </c>
      <c r="BG181" s="164">
        <f>IF(N181="zákl. přenesená",J181,0)</f>
        <v>0</v>
      </c>
      <c r="BH181" s="164">
        <f>IF(N181="sníž. přenesená",J181,0)</f>
        <v>0</v>
      </c>
      <c r="BI181" s="164">
        <f>IF(N181="nulová",J181,0)</f>
        <v>0</v>
      </c>
      <c r="BJ181" s="20" t="s">
        <v>131</v>
      </c>
      <c r="BK181" s="164">
        <f>ROUND(I181*H181,2)</f>
        <v>457.16000000000002</v>
      </c>
      <c r="BL181" s="20" t="s">
        <v>130</v>
      </c>
      <c r="BM181" s="163" t="s">
        <v>197</v>
      </c>
    </row>
    <row r="182" s="2" customFormat="1">
      <c r="A182" s="33"/>
      <c r="B182" s="34"/>
      <c r="C182" s="33"/>
      <c r="D182" s="165" t="s">
        <v>133</v>
      </c>
      <c r="E182" s="33"/>
      <c r="F182" s="166" t="s">
        <v>198</v>
      </c>
      <c r="G182" s="33"/>
      <c r="H182" s="33"/>
      <c r="I182" s="33"/>
      <c r="J182" s="33"/>
      <c r="K182" s="33"/>
      <c r="L182" s="34"/>
      <c r="M182" s="167"/>
      <c r="N182" s="168"/>
      <c r="O182" s="66"/>
      <c r="P182" s="66"/>
      <c r="Q182" s="66"/>
      <c r="R182" s="66"/>
      <c r="S182" s="66"/>
      <c r="T182" s="67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20" t="s">
        <v>133</v>
      </c>
      <c r="AU182" s="20" t="s">
        <v>131</v>
      </c>
    </row>
    <row r="183" s="13" customFormat="1">
      <c r="A183" s="13"/>
      <c r="B183" s="169"/>
      <c r="C183" s="13"/>
      <c r="D183" s="170" t="s">
        <v>135</v>
      </c>
      <c r="E183" s="171" t="s">
        <v>3</v>
      </c>
      <c r="F183" s="172" t="s">
        <v>199</v>
      </c>
      <c r="G183" s="13"/>
      <c r="H183" s="173">
        <v>13.77</v>
      </c>
      <c r="I183" s="13"/>
      <c r="J183" s="13"/>
      <c r="K183" s="13"/>
      <c r="L183" s="169"/>
      <c r="M183" s="174"/>
      <c r="N183" s="175"/>
      <c r="O183" s="175"/>
      <c r="P183" s="175"/>
      <c r="Q183" s="175"/>
      <c r="R183" s="175"/>
      <c r="S183" s="175"/>
      <c r="T183" s="17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71" t="s">
        <v>135</v>
      </c>
      <c r="AU183" s="171" t="s">
        <v>131</v>
      </c>
      <c r="AV183" s="13" t="s">
        <v>131</v>
      </c>
      <c r="AW183" s="13" t="s">
        <v>30</v>
      </c>
      <c r="AX183" s="13" t="s">
        <v>74</v>
      </c>
      <c r="AY183" s="171" t="s">
        <v>122</v>
      </c>
    </row>
    <row r="184" s="2" customFormat="1" ht="24.15" customHeight="1">
      <c r="A184" s="33"/>
      <c r="B184" s="152"/>
      <c r="C184" s="153" t="s">
        <v>200</v>
      </c>
      <c r="D184" s="153" t="s">
        <v>125</v>
      </c>
      <c r="E184" s="154" t="s">
        <v>201</v>
      </c>
      <c r="F184" s="155" t="s">
        <v>202</v>
      </c>
      <c r="G184" s="156" t="s">
        <v>128</v>
      </c>
      <c r="H184" s="157">
        <v>56.466999999999999</v>
      </c>
      <c r="I184" s="158">
        <v>154</v>
      </c>
      <c r="J184" s="158">
        <f>ROUND(I184*H184,2)</f>
        <v>8695.9200000000001</v>
      </c>
      <c r="K184" s="155" t="s">
        <v>129</v>
      </c>
      <c r="L184" s="34"/>
      <c r="M184" s="159" t="s">
        <v>3</v>
      </c>
      <c r="N184" s="160" t="s">
        <v>41</v>
      </c>
      <c r="O184" s="161">
        <v>0.35399999999999998</v>
      </c>
      <c r="P184" s="161">
        <f>O184*H184</f>
        <v>19.989317999999997</v>
      </c>
      <c r="Q184" s="161">
        <v>4.0000000000000003E-05</v>
      </c>
      <c r="R184" s="161">
        <f>Q184*H184</f>
        <v>0.0022586800000000003</v>
      </c>
      <c r="S184" s="161">
        <v>0</v>
      </c>
      <c r="T184" s="16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130</v>
      </c>
      <c r="AT184" s="163" t="s">
        <v>125</v>
      </c>
      <c r="AU184" s="163" t="s">
        <v>131</v>
      </c>
      <c r="AY184" s="20" t="s">
        <v>122</v>
      </c>
      <c r="BE184" s="164">
        <f>IF(N184="základní",J184,0)</f>
        <v>0</v>
      </c>
      <c r="BF184" s="164">
        <f>IF(N184="snížená",J184,0)</f>
        <v>8695.9200000000001</v>
      </c>
      <c r="BG184" s="164">
        <f>IF(N184="zákl. přenesená",J184,0)</f>
        <v>0</v>
      </c>
      <c r="BH184" s="164">
        <f>IF(N184="sníž. přenesená",J184,0)</f>
        <v>0</v>
      </c>
      <c r="BI184" s="164">
        <f>IF(N184="nulová",J184,0)</f>
        <v>0</v>
      </c>
      <c r="BJ184" s="20" t="s">
        <v>131</v>
      </c>
      <c r="BK184" s="164">
        <f>ROUND(I184*H184,2)</f>
        <v>8695.9200000000001</v>
      </c>
      <c r="BL184" s="20" t="s">
        <v>130</v>
      </c>
      <c r="BM184" s="163" t="s">
        <v>203</v>
      </c>
    </row>
    <row r="185" s="2" customFormat="1">
      <c r="A185" s="33"/>
      <c r="B185" s="34"/>
      <c r="C185" s="33"/>
      <c r="D185" s="165" t="s">
        <v>133</v>
      </c>
      <c r="E185" s="33"/>
      <c r="F185" s="166" t="s">
        <v>204</v>
      </c>
      <c r="G185" s="33"/>
      <c r="H185" s="33"/>
      <c r="I185" s="33"/>
      <c r="J185" s="33"/>
      <c r="K185" s="33"/>
      <c r="L185" s="34"/>
      <c r="M185" s="167"/>
      <c r="N185" s="168"/>
      <c r="O185" s="66"/>
      <c r="P185" s="66"/>
      <c r="Q185" s="66"/>
      <c r="R185" s="66"/>
      <c r="S185" s="66"/>
      <c r="T185" s="67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20" t="s">
        <v>133</v>
      </c>
      <c r="AU185" s="20" t="s">
        <v>131</v>
      </c>
    </row>
    <row r="186" s="2" customFormat="1" ht="16.5" customHeight="1">
      <c r="A186" s="33"/>
      <c r="B186" s="152"/>
      <c r="C186" s="153" t="s">
        <v>205</v>
      </c>
      <c r="D186" s="153" t="s">
        <v>125</v>
      </c>
      <c r="E186" s="154" t="s">
        <v>206</v>
      </c>
      <c r="F186" s="155" t="s">
        <v>207</v>
      </c>
      <c r="G186" s="156" t="s">
        <v>128</v>
      </c>
      <c r="H186" s="157">
        <v>56.466999999999999</v>
      </c>
      <c r="I186" s="158">
        <v>7.54</v>
      </c>
      <c r="J186" s="158">
        <f>ROUND(I186*H186,2)</f>
        <v>425.75999999999999</v>
      </c>
      <c r="K186" s="155" t="s">
        <v>129</v>
      </c>
      <c r="L186" s="34"/>
      <c r="M186" s="159" t="s">
        <v>3</v>
      </c>
      <c r="N186" s="160" t="s">
        <v>41</v>
      </c>
      <c r="O186" s="161">
        <v>0.016</v>
      </c>
      <c r="P186" s="161">
        <f>O186*H186</f>
        <v>0.90347200000000005</v>
      </c>
      <c r="Q186" s="161">
        <v>1.0000000000000001E-05</v>
      </c>
      <c r="R186" s="161">
        <f>Q186*H186</f>
        <v>0.00056467000000000008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130</v>
      </c>
      <c r="AT186" s="163" t="s">
        <v>125</v>
      </c>
      <c r="AU186" s="163" t="s">
        <v>131</v>
      </c>
      <c r="AY186" s="20" t="s">
        <v>122</v>
      </c>
      <c r="BE186" s="164">
        <f>IF(N186="základní",J186,0)</f>
        <v>0</v>
      </c>
      <c r="BF186" s="164">
        <f>IF(N186="snížená",J186,0)</f>
        <v>425.75999999999999</v>
      </c>
      <c r="BG186" s="164">
        <f>IF(N186="zákl. přenesená",J186,0)</f>
        <v>0</v>
      </c>
      <c r="BH186" s="164">
        <f>IF(N186="sníž. přenesená",J186,0)</f>
        <v>0</v>
      </c>
      <c r="BI186" s="164">
        <f>IF(N186="nulová",J186,0)</f>
        <v>0</v>
      </c>
      <c r="BJ186" s="20" t="s">
        <v>131</v>
      </c>
      <c r="BK186" s="164">
        <f>ROUND(I186*H186,2)</f>
        <v>425.75999999999999</v>
      </c>
      <c r="BL186" s="20" t="s">
        <v>130</v>
      </c>
      <c r="BM186" s="163" t="s">
        <v>208</v>
      </c>
    </row>
    <row r="187" s="2" customFormat="1">
      <c r="A187" s="33"/>
      <c r="B187" s="34"/>
      <c r="C187" s="33"/>
      <c r="D187" s="165" t="s">
        <v>133</v>
      </c>
      <c r="E187" s="33"/>
      <c r="F187" s="166" t="s">
        <v>209</v>
      </c>
      <c r="G187" s="33"/>
      <c r="H187" s="33"/>
      <c r="I187" s="33"/>
      <c r="J187" s="33"/>
      <c r="K187" s="33"/>
      <c r="L187" s="34"/>
      <c r="M187" s="167"/>
      <c r="N187" s="168"/>
      <c r="O187" s="66"/>
      <c r="P187" s="66"/>
      <c r="Q187" s="66"/>
      <c r="R187" s="66"/>
      <c r="S187" s="66"/>
      <c r="T187" s="67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20" t="s">
        <v>133</v>
      </c>
      <c r="AU187" s="20" t="s">
        <v>131</v>
      </c>
    </row>
    <row r="188" s="2" customFormat="1" ht="16.5" customHeight="1">
      <c r="A188" s="33"/>
      <c r="B188" s="152"/>
      <c r="C188" s="153" t="s">
        <v>210</v>
      </c>
      <c r="D188" s="153" t="s">
        <v>125</v>
      </c>
      <c r="E188" s="154" t="s">
        <v>211</v>
      </c>
      <c r="F188" s="155" t="s">
        <v>212</v>
      </c>
      <c r="G188" s="156" t="s">
        <v>128</v>
      </c>
      <c r="H188" s="157">
        <v>21.568999999999999</v>
      </c>
      <c r="I188" s="158">
        <v>176</v>
      </c>
      <c r="J188" s="158">
        <f>ROUND(I188*H188,2)</f>
        <v>3796.1399999999999</v>
      </c>
      <c r="K188" s="155" t="s">
        <v>129</v>
      </c>
      <c r="L188" s="34"/>
      <c r="M188" s="159" t="s">
        <v>3</v>
      </c>
      <c r="N188" s="160" t="s">
        <v>41</v>
      </c>
      <c r="O188" s="161">
        <v>0.30599999999999999</v>
      </c>
      <c r="P188" s="161">
        <f>O188*H188</f>
        <v>6.6001139999999996</v>
      </c>
      <c r="Q188" s="161">
        <v>0</v>
      </c>
      <c r="R188" s="161">
        <f>Q188*H188</f>
        <v>0</v>
      </c>
      <c r="S188" s="161">
        <v>0</v>
      </c>
      <c r="T188" s="16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130</v>
      </c>
      <c r="AT188" s="163" t="s">
        <v>125</v>
      </c>
      <c r="AU188" s="163" t="s">
        <v>131</v>
      </c>
      <c r="AY188" s="20" t="s">
        <v>122</v>
      </c>
      <c r="BE188" s="164">
        <f>IF(N188="základní",J188,0)</f>
        <v>0</v>
      </c>
      <c r="BF188" s="164">
        <f>IF(N188="snížená",J188,0)</f>
        <v>3796.1399999999999</v>
      </c>
      <c r="BG188" s="164">
        <f>IF(N188="zákl. přenesená",J188,0)</f>
        <v>0</v>
      </c>
      <c r="BH188" s="164">
        <f>IF(N188="sníž. přenesená",J188,0)</f>
        <v>0</v>
      </c>
      <c r="BI188" s="164">
        <f>IF(N188="nulová",J188,0)</f>
        <v>0</v>
      </c>
      <c r="BJ188" s="20" t="s">
        <v>131</v>
      </c>
      <c r="BK188" s="164">
        <f>ROUND(I188*H188,2)</f>
        <v>3796.1399999999999</v>
      </c>
      <c r="BL188" s="20" t="s">
        <v>130</v>
      </c>
      <c r="BM188" s="163" t="s">
        <v>213</v>
      </c>
    </row>
    <row r="189" s="2" customFormat="1">
      <c r="A189" s="33"/>
      <c r="B189" s="34"/>
      <c r="C189" s="33"/>
      <c r="D189" s="165" t="s">
        <v>133</v>
      </c>
      <c r="E189" s="33"/>
      <c r="F189" s="166" t="s">
        <v>214</v>
      </c>
      <c r="G189" s="33"/>
      <c r="H189" s="33"/>
      <c r="I189" s="33"/>
      <c r="J189" s="33"/>
      <c r="K189" s="33"/>
      <c r="L189" s="34"/>
      <c r="M189" s="167"/>
      <c r="N189" s="168"/>
      <c r="O189" s="66"/>
      <c r="P189" s="66"/>
      <c r="Q189" s="66"/>
      <c r="R189" s="66"/>
      <c r="S189" s="66"/>
      <c r="T189" s="67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20" t="s">
        <v>133</v>
      </c>
      <c r="AU189" s="20" t="s">
        <v>131</v>
      </c>
    </row>
    <row r="190" s="13" customFormat="1">
      <c r="A190" s="13"/>
      <c r="B190" s="169"/>
      <c r="C190" s="13"/>
      <c r="D190" s="170" t="s">
        <v>135</v>
      </c>
      <c r="E190" s="171" t="s">
        <v>3</v>
      </c>
      <c r="F190" s="172" t="s">
        <v>136</v>
      </c>
      <c r="G190" s="13"/>
      <c r="H190" s="173">
        <v>10.829000000000001</v>
      </c>
      <c r="I190" s="13"/>
      <c r="J190" s="13"/>
      <c r="K190" s="13"/>
      <c r="L190" s="169"/>
      <c r="M190" s="174"/>
      <c r="N190" s="175"/>
      <c r="O190" s="175"/>
      <c r="P190" s="175"/>
      <c r="Q190" s="175"/>
      <c r="R190" s="175"/>
      <c r="S190" s="175"/>
      <c r="T190" s="17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71" t="s">
        <v>135</v>
      </c>
      <c r="AU190" s="171" t="s">
        <v>131</v>
      </c>
      <c r="AV190" s="13" t="s">
        <v>131</v>
      </c>
      <c r="AW190" s="13" t="s">
        <v>30</v>
      </c>
      <c r="AX190" s="13" t="s">
        <v>69</v>
      </c>
      <c r="AY190" s="171" t="s">
        <v>122</v>
      </c>
    </row>
    <row r="191" s="14" customFormat="1">
      <c r="A191" s="14"/>
      <c r="B191" s="177"/>
      <c r="C191" s="14"/>
      <c r="D191" s="170" t="s">
        <v>135</v>
      </c>
      <c r="E191" s="178" t="s">
        <v>3</v>
      </c>
      <c r="F191" s="179" t="s">
        <v>137</v>
      </c>
      <c r="G191" s="14"/>
      <c r="H191" s="180">
        <v>10.829000000000001</v>
      </c>
      <c r="I191" s="14"/>
      <c r="J191" s="14"/>
      <c r="K191" s="14"/>
      <c r="L191" s="177"/>
      <c r="M191" s="181"/>
      <c r="N191" s="182"/>
      <c r="O191" s="182"/>
      <c r="P191" s="182"/>
      <c r="Q191" s="182"/>
      <c r="R191" s="182"/>
      <c r="S191" s="182"/>
      <c r="T191" s="18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78" t="s">
        <v>135</v>
      </c>
      <c r="AU191" s="178" t="s">
        <v>131</v>
      </c>
      <c r="AV191" s="14" t="s">
        <v>138</v>
      </c>
      <c r="AW191" s="14" t="s">
        <v>30</v>
      </c>
      <c r="AX191" s="14" t="s">
        <v>69</v>
      </c>
      <c r="AY191" s="178" t="s">
        <v>122</v>
      </c>
    </row>
    <row r="192" s="13" customFormat="1">
      <c r="A192" s="13"/>
      <c r="B192" s="169"/>
      <c r="C192" s="13"/>
      <c r="D192" s="170" t="s">
        <v>135</v>
      </c>
      <c r="E192" s="171" t="s">
        <v>3</v>
      </c>
      <c r="F192" s="172" t="s">
        <v>139</v>
      </c>
      <c r="G192" s="13"/>
      <c r="H192" s="173">
        <v>4.1520000000000001</v>
      </c>
      <c r="I192" s="13"/>
      <c r="J192" s="13"/>
      <c r="K192" s="13"/>
      <c r="L192" s="169"/>
      <c r="M192" s="174"/>
      <c r="N192" s="175"/>
      <c r="O192" s="175"/>
      <c r="P192" s="175"/>
      <c r="Q192" s="175"/>
      <c r="R192" s="175"/>
      <c r="S192" s="175"/>
      <c r="T192" s="17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71" t="s">
        <v>135</v>
      </c>
      <c r="AU192" s="171" t="s">
        <v>131</v>
      </c>
      <c r="AV192" s="13" t="s">
        <v>131</v>
      </c>
      <c r="AW192" s="13" t="s">
        <v>30</v>
      </c>
      <c r="AX192" s="13" t="s">
        <v>69</v>
      </c>
      <c r="AY192" s="171" t="s">
        <v>122</v>
      </c>
    </row>
    <row r="193" s="14" customFormat="1">
      <c r="A193" s="14"/>
      <c r="B193" s="177"/>
      <c r="C193" s="14"/>
      <c r="D193" s="170" t="s">
        <v>135</v>
      </c>
      <c r="E193" s="178" t="s">
        <v>3</v>
      </c>
      <c r="F193" s="179" t="s">
        <v>137</v>
      </c>
      <c r="G193" s="14"/>
      <c r="H193" s="180">
        <v>4.1520000000000001</v>
      </c>
      <c r="I193" s="14"/>
      <c r="J193" s="14"/>
      <c r="K193" s="14"/>
      <c r="L193" s="177"/>
      <c r="M193" s="181"/>
      <c r="N193" s="182"/>
      <c r="O193" s="182"/>
      <c r="P193" s="182"/>
      <c r="Q193" s="182"/>
      <c r="R193" s="182"/>
      <c r="S193" s="182"/>
      <c r="T193" s="18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78" t="s">
        <v>135</v>
      </c>
      <c r="AU193" s="178" t="s">
        <v>131</v>
      </c>
      <c r="AV193" s="14" t="s">
        <v>138</v>
      </c>
      <c r="AW193" s="14" t="s">
        <v>30</v>
      </c>
      <c r="AX193" s="14" t="s">
        <v>69</v>
      </c>
      <c r="AY193" s="178" t="s">
        <v>122</v>
      </c>
    </row>
    <row r="194" s="13" customFormat="1">
      <c r="A194" s="13"/>
      <c r="B194" s="169"/>
      <c r="C194" s="13"/>
      <c r="D194" s="170" t="s">
        <v>135</v>
      </c>
      <c r="E194" s="171" t="s">
        <v>3</v>
      </c>
      <c r="F194" s="172" t="s">
        <v>140</v>
      </c>
      <c r="G194" s="13"/>
      <c r="H194" s="173">
        <v>1.2</v>
      </c>
      <c r="I194" s="13"/>
      <c r="J194" s="13"/>
      <c r="K194" s="13"/>
      <c r="L194" s="169"/>
      <c r="M194" s="174"/>
      <c r="N194" s="175"/>
      <c r="O194" s="175"/>
      <c r="P194" s="175"/>
      <c r="Q194" s="175"/>
      <c r="R194" s="175"/>
      <c r="S194" s="175"/>
      <c r="T194" s="17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71" t="s">
        <v>135</v>
      </c>
      <c r="AU194" s="171" t="s">
        <v>131</v>
      </c>
      <c r="AV194" s="13" t="s">
        <v>131</v>
      </c>
      <c r="AW194" s="13" t="s">
        <v>30</v>
      </c>
      <c r="AX194" s="13" t="s">
        <v>69</v>
      </c>
      <c r="AY194" s="171" t="s">
        <v>122</v>
      </c>
    </row>
    <row r="195" s="14" customFormat="1">
      <c r="A195" s="14"/>
      <c r="B195" s="177"/>
      <c r="C195" s="14"/>
      <c r="D195" s="170" t="s">
        <v>135</v>
      </c>
      <c r="E195" s="178" t="s">
        <v>3</v>
      </c>
      <c r="F195" s="179" t="s">
        <v>137</v>
      </c>
      <c r="G195" s="14"/>
      <c r="H195" s="180">
        <v>1.2</v>
      </c>
      <c r="I195" s="14"/>
      <c r="J195" s="14"/>
      <c r="K195" s="14"/>
      <c r="L195" s="177"/>
      <c r="M195" s="181"/>
      <c r="N195" s="182"/>
      <c r="O195" s="182"/>
      <c r="P195" s="182"/>
      <c r="Q195" s="182"/>
      <c r="R195" s="182"/>
      <c r="S195" s="182"/>
      <c r="T195" s="18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78" t="s">
        <v>135</v>
      </c>
      <c r="AU195" s="178" t="s">
        <v>131</v>
      </c>
      <c r="AV195" s="14" t="s">
        <v>138</v>
      </c>
      <c r="AW195" s="14" t="s">
        <v>30</v>
      </c>
      <c r="AX195" s="14" t="s">
        <v>69</v>
      </c>
      <c r="AY195" s="178" t="s">
        <v>122</v>
      </c>
    </row>
    <row r="196" s="13" customFormat="1">
      <c r="A196" s="13"/>
      <c r="B196" s="169"/>
      <c r="C196" s="13"/>
      <c r="D196" s="170" t="s">
        <v>135</v>
      </c>
      <c r="E196" s="171" t="s">
        <v>3</v>
      </c>
      <c r="F196" s="172" t="s">
        <v>142</v>
      </c>
      <c r="G196" s="13"/>
      <c r="H196" s="173">
        <v>4.2450000000000001</v>
      </c>
      <c r="I196" s="13"/>
      <c r="J196" s="13"/>
      <c r="K196" s="13"/>
      <c r="L196" s="169"/>
      <c r="M196" s="174"/>
      <c r="N196" s="175"/>
      <c r="O196" s="175"/>
      <c r="P196" s="175"/>
      <c r="Q196" s="175"/>
      <c r="R196" s="175"/>
      <c r="S196" s="175"/>
      <c r="T196" s="17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71" t="s">
        <v>135</v>
      </c>
      <c r="AU196" s="171" t="s">
        <v>131</v>
      </c>
      <c r="AV196" s="13" t="s">
        <v>131</v>
      </c>
      <c r="AW196" s="13" t="s">
        <v>30</v>
      </c>
      <c r="AX196" s="13" t="s">
        <v>69</v>
      </c>
      <c r="AY196" s="171" t="s">
        <v>122</v>
      </c>
    </row>
    <row r="197" s="14" customFormat="1">
      <c r="A197" s="14"/>
      <c r="B197" s="177"/>
      <c r="C197" s="14"/>
      <c r="D197" s="170" t="s">
        <v>135</v>
      </c>
      <c r="E197" s="178" t="s">
        <v>3</v>
      </c>
      <c r="F197" s="179" t="s">
        <v>137</v>
      </c>
      <c r="G197" s="14"/>
      <c r="H197" s="180">
        <v>4.2450000000000001</v>
      </c>
      <c r="I197" s="14"/>
      <c r="J197" s="14"/>
      <c r="K197" s="14"/>
      <c r="L197" s="177"/>
      <c r="M197" s="181"/>
      <c r="N197" s="182"/>
      <c r="O197" s="182"/>
      <c r="P197" s="182"/>
      <c r="Q197" s="182"/>
      <c r="R197" s="182"/>
      <c r="S197" s="182"/>
      <c r="T197" s="18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78" t="s">
        <v>135</v>
      </c>
      <c r="AU197" s="178" t="s">
        <v>131</v>
      </c>
      <c r="AV197" s="14" t="s">
        <v>138</v>
      </c>
      <c r="AW197" s="14" t="s">
        <v>30</v>
      </c>
      <c r="AX197" s="14" t="s">
        <v>69</v>
      </c>
      <c r="AY197" s="178" t="s">
        <v>122</v>
      </c>
    </row>
    <row r="198" s="13" customFormat="1">
      <c r="A198" s="13"/>
      <c r="B198" s="169"/>
      <c r="C198" s="13"/>
      <c r="D198" s="170" t="s">
        <v>135</v>
      </c>
      <c r="E198" s="171" t="s">
        <v>3</v>
      </c>
      <c r="F198" s="172" t="s">
        <v>144</v>
      </c>
      <c r="G198" s="13"/>
      <c r="H198" s="173">
        <v>1.143</v>
      </c>
      <c r="I198" s="13"/>
      <c r="J198" s="13"/>
      <c r="K198" s="13"/>
      <c r="L198" s="169"/>
      <c r="M198" s="174"/>
      <c r="N198" s="175"/>
      <c r="O198" s="175"/>
      <c r="P198" s="175"/>
      <c r="Q198" s="175"/>
      <c r="R198" s="175"/>
      <c r="S198" s="175"/>
      <c r="T198" s="17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71" t="s">
        <v>135</v>
      </c>
      <c r="AU198" s="171" t="s">
        <v>131</v>
      </c>
      <c r="AV198" s="13" t="s">
        <v>131</v>
      </c>
      <c r="AW198" s="13" t="s">
        <v>30</v>
      </c>
      <c r="AX198" s="13" t="s">
        <v>69</v>
      </c>
      <c r="AY198" s="171" t="s">
        <v>122</v>
      </c>
    </row>
    <row r="199" s="14" customFormat="1">
      <c r="A199" s="14"/>
      <c r="B199" s="177"/>
      <c r="C199" s="14"/>
      <c r="D199" s="170" t="s">
        <v>135</v>
      </c>
      <c r="E199" s="178" t="s">
        <v>3</v>
      </c>
      <c r="F199" s="179" t="s">
        <v>137</v>
      </c>
      <c r="G199" s="14"/>
      <c r="H199" s="180">
        <v>1.143</v>
      </c>
      <c r="I199" s="14"/>
      <c r="J199" s="14"/>
      <c r="K199" s="14"/>
      <c r="L199" s="177"/>
      <c r="M199" s="181"/>
      <c r="N199" s="182"/>
      <c r="O199" s="182"/>
      <c r="P199" s="182"/>
      <c r="Q199" s="182"/>
      <c r="R199" s="182"/>
      <c r="S199" s="182"/>
      <c r="T199" s="18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78" t="s">
        <v>135</v>
      </c>
      <c r="AU199" s="178" t="s">
        <v>131</v>
      </c>
      <c r="AV199" s="14" t="s">
        <v>138</v>
      </c>
      <c r="AW199" s="14" t="s">
        <v>30</v>
      </c>
      <c r="AX199" s="14" t="s">
        <v>69</v>
      </c>
      <c r="AY199" s="178" t="s">
        <v>122</v>
      </c>
    </row>
    <row r="200" s="15" customFormat="1">
      <c r="A200" s="15"/>
      <c r="B200" s="184"/>
      <c r="C200" s="15"/>
      <c r="D200" s="170" t="s">
        <v>135</v>
      </c>
      <c r="E200" s="185" t="s">
        <v>3</v>
      </c>
      <c r="F200" s="186" t="s">
        <v>145</v>
      </c>
      <c r="G200" s="15"/>
      <c r="H200" s="187">
        <v>21.569000000000003</v>
      </c>
      <c r="I200" s="15"/>
      <c r="J200" s="15"/>
      <c r="K200" s="15"/>
      <c r="L200" s="184"/>
      <c r="M200" s="188"/>
      <c r="N200" s="189"/>
      <c r="O200" s="189"/>
      <c r="P200" s="189"/>
      <c r="Q200" s="189"/>
      <c r="R200" s="189"/>
      <c r="S200" s="189"/>
      <c r="T200" s="19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185" t="s">
        <v>135</v>
      </c>
      <c r="AU200" s="185" t="s">
        <v>131</v>
      </c>
      <c r="AV200" s="15" t="s">
        <v>130</v>
      </c>
      <c r="AW200" s="15" t="s">
        <v>30</v>
      </c>
      <c r="AX200" s="15" t="s">
        <v>74</v>
      </c>
      <c r="AY200" s="185" t="s">
        <v>122</v>
      </c>
    </row>
    <row r="201" s="2" customFormat="1" ht="16.5" customHeight="1">
      <c r="A201" s="33"/>
      <c r="B201" s="152"/>
      <c r="C201" s="153" t="s">
        <v>215</v>
      </c>
      <c r="D201" s="153" t="s">
        <v>125</v>
      </c>
      <c r="E201" s="154" t="s">
        <v>216</v>
      </c>
      <c r="F201" s="155" t="s">
        <v>217</v>
      </c>
      <c r="G201" s="156" t="s">
        <v>128</v>
      </c>
      <c r="H201" s="157">
        <v>21.568999999999999</v>
      </c>
      <c r="I201" s="158">
        <v>80.5</v>
      </c>
      <c r="J201" s="158">
        <f>ROUND(I201*H201,2)</f>
        <v>1736.3</v>
      </c>
      <c r="K201" s="155" t="s">
        <v>129</v>
      </c>
      <c r="L201" s="34"/>
      <c r="M201" s="159" t="s">
        <v>3</v>
      </c>
      <c r="N201" s="160" t="s">
        <v>41</v>
      </c>
      <c r="O201" s="161">
        <v>0.14099999999999999</v>
      </c>
      <c r="P201" s="161">
        <f>O201*H201</f>
        <v>3.0412289999999995</v>
      </c>
      <c r="Q201" s="161">
        <v>0</v>
      </c>
      <c r="R201" s="161">
        <f>Q201*H201</f>
        <v>0</v>
      </c>
      <c r="S201" s="161">
        <v>0</v>
      </c>
      <c r="T201" s="16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130</v>
      </c>
      <c r="AT201" s="163" t="s">
        <v>125</v>
      </c>
      <c r="AU201" s="163" t="s">
        <v>131</v>
      </c>
      <c r="AY201" s="20" t="s">
        <v>122</v>
      </c>
      <c r="BE201" s="164">
        <f>IF(N201="základní",J201,0)</f>
        <v>0</v>
      </c>
      <c r="BF201" s="164">
        <f>IF(N201="snížená",J201,0)</f>
        <v>1736.3</v>
      </c>
      <c r="BG201" s="164">
        <f>IF(N201="zákl. přenesená",J201,0)</f>
        <v>0</v>
      </c>
      <c r="BH201" s="164">
        <f>IF(N201="sníž. přenesená",J201,0)</f>
        <v>0</v>
      </c>
      <c r="BI201" s="164">
        <f>IF(N201="nulová",J201,0)</f>
        <v>0</v>
      </c>
      <c r="BJ201" s="20" t="s">
        <v>131</v>
      </c>
      <c r="BK201" s="164">
        <f>ROUND(I201*H201,2)</f>
        <v>1736.3</v>
      </c>
      <c r="BL201" s="20" t="s">
        <v>130</v>
      </c>
      <c r="BM201" s="163" t="s">
        <v>218</v>
      </c>
    </row>
    <row r="202" s="2" customFormat="1">
      <c r="A202" s="33"/>
      <c r="B202" s="34"/>
      <c r="C202" s="33"/>
      <c r="D202" s="165" t="s">
        <v>133</v>
      </c>
      <c r="E202" s="33"/>
      <c r="F202" s="166" t="s">
        <v>219</v>
      </c>
      <c r="G202" s="33"/>
      <c r="H202" s="33"/>
      <c r="I202" s="33"/>
      <c r="J202" s="33"/>
      <c r="K202" s="33"/>
      <c r="L202" s="34"/>
      <c r="M202" s="167"/>
      <c r="N202" s="168"/>
      <c r="O202" s="66"/>
      <c r="P202" s="66"/>
      <c r="Q202" s="66"/>
      <c r="R202" s="66"/>
      <c r="S202" s="66"/>
      <c r="T202" s="67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20" t="s">
        <v>133</v>
      </c>
      <c r="AU202" s="20" t="s">
        <v>131</v>
      </c>
    </row>
    <row r="203" s="2" customFormat="1" ht="21.75" customHeight="1">
      <c r="A203" s="33"/>
      <c r="B203" s="152"/>
      <c r="C203" s="153" t="s">
        <v>220</v>
      </c>
      <c r="D203" s="153" t="s">
        <v>125</v>
      </c>
      <c r="E203" s="154" t="s">
        <v>221</v>
      </c>
      <c r="F203" s="155" t="s">
        <v>222</v>
      </c>
      <c r="G203" s="156" t="s">
        <v>181</v>
      </c>
      <c r="H203" s="157">
        <v>40</v>
      </c>
      <c r="I203" s="158">
        <v>121</v>
      </c>
      <c r="J203" s="158">
        <f>ROUND(I203*H203,2)</f>
        <v>4840</v>
      </c>
      <c r="K203" s="155" t="s">
        <v>129</v>
      </c>
      <c r="L203" s="34"/>
      <c r="M203" s="159" t="s">
        <v>3</v>
      </c>
      <c r="N203" s="160" t="s">
        <v>41</v>
      </c>
      <c r="O203" s="161">
        <v>0.29499999999999998</v>
      </c>
      <c r="P203" s="161">
        <f>O203*H203</f>
        <v>11.799999999999999</v>
      </c>
      <c r="Q203" s="161">
        <v>0</v>
      </c>
      <c r="R203" s="161">
        <f>Q203*H203</f>
        <v>0</v>
      </c>
      <c r="S203" s="161">
        <v>0.0060000000000000001</v>
      </c>
      <c r="T203" s="162">
        <f>S203*H203</f>
        <v>0.23999999999999999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130</v>
      </c>
      <c r="AT203" s="163" t="s">
        <v>125</v>
      </c>
      <c r="AU203" s="163" t="s">
        <v>131</v>
      </c>
      <c r="AY203" s="20" t="s">
        <v>122</v>
      </c>
      <c r="BE203" s="164">
        <f>IF(N203="základní",J203,0)</f>
        <v>0</v>
      </c>
      <c r="BF203" s="164">
        <f>IF(N203="snížená",J203,0)</f>
        <v>4840</v>
      </c>
      <c r="BG203" s="164">
        <f>IF(N203="zákl. přenesená",J203,0)</f>
        <v>0</v>
      </c>
      <c r="BH203" s="164">
        <f>IF(N203="sníž. přenesená",J203,0)</f>
        <v>0</v>
      </c>
      <c r="BI203" s="164">
        <f>IF(N203="nulová",J203,0)</f>
        <v>0</v>
      </c>
      <c r="BJ203" s="20" t="s">
        <v>131</v>
      </c>
      <c r="BK203" s="164">
        <f>ROUND(I203*H203,2)</f>
        <v>4840</v>
      </c>
      <c r="BL203" s="20" t="s">
        <v>130</v>
      </c>
      <c r="BM203" s="163" t="s">
        <v>223</v>
      </c>
    </row>
    <row r="204" s="2" customFormat="1">
      <c r="A204" s="33"/>
      <c r="B204" s="34"/>
      <c r="C204" s="33"/>
      <c r="D204" s="165" t="s">
        <v>133</v>
      </c>
      <c r="E204" s="33"/>
      <c r="F204" s="166" t="s">
        <v>224</v>
      </c>
      <c r="G204" s="33"/>
      <c r="H204" s="33"/>
      <c r="I204" s="33"/>
      <c r="J204" s="33"/>
      <c r="K204" s="33"/>
      <c r="L204" s="34"/>
      <c r="M204" s="167"/>
      <c r="N204" s="168"/>
      <c r="O204" s="66"/>
      <c r="P204" s="66"/>
      <c r="Q204" s="66"/>
      <c r="R204" s="66"/>
      <c r="S204" s="66"/>
      <c r="T204" s="67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20" t="s">
        <v>133</v>
      </c>
      <c r="AU204" s="20" t="s">
        <v>131</v>
      </c>
    </row>
    <row r="205" s="13" customFormat="1">
      <c r="A205" s="13"/>
      <c r="B205" s="169"/>
      <c r="C205" s="13"/>
      <c r="D205" s="170" t="s">
        <v>135</v>
      </c>
      <c r="E205" s="171" t="s">
        <v>3</v>
      </c>
      <c r="F205" s="172" t="s">
        <v>225</v>
      </c>
      <c r="G205" s="13"/>
      <c r="H205" s="173">
        <v>15</v>
      </c>
      <c r="I205" s="13"/>
      <c r="J205" s="13"/>
      <c r="K205" s="13"/>
      <c r="L205" s="169"/>
      <c r="M205" s="174"/>
      <c r="N205" s="175"/>
      <c r="O205" s="175"/>
      <c r="P205" s="175"/>
      <c r="Q205" s="175"/>
      <c r="R205" s="175"/>
      <c r="S205" s="175"/>
      <c r="T205" s="17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71" t="s">
        <v>135</v>
      </c>
      <c r="AU205" s="171" t="s">
        <v>131</v>
      </c>
      <c r="AV205" s="13" t="s">
        <v>131</v>
      </c>
      <c r="AW205" s="13" t="s">
        <v>30</v>
      </c>
      <c r="AX205" s="13" t="s">
        <v>69</v>
      </c>
      <c r="AY205" s="171" t="s">
        <v>122</v>
      </c>
    </row>
    <row r="206" s="13" customFormat="1">
      <c r="A206" s="13"/>
      <c r="B206" s="169"/>
      <c r="C206" s="13"/>
      <c r="D206" s="170" t="s">
        <v>135</v>
      </c>
      <c r="E206" s="171" t="s">
        <v>3</v>
      </c>
      <c r="F206" s="172" t="s">
        <v>226</v>
      </c>
      <c r="G206" s="13"/>
      <c r="H206" s="173">
        <v>25</v>
      </c>
      <c r="I206" s="13"/>
      <c r="J206" s="13"/>
      <c r="K206" s="13"/>
      <c r="L206" s="169"/>
      <c r="M206" s="174"/>
      <c r="N206" s="175"/>
      <c r="O206" s="175"/>
      <c r="P206" s="175"/>
      <c r="Q206" s="175"/>
      <c r="R206" s="175"/>
      <c r="S206" s="175"/>
      <c r="T206" s="17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71" t="s">
        <v>135</v>
      </c>
      <c r="AU206" s="171" t="s">
        <v>131</v>
      </c>
      <c r="AV206" s="13" t="s">
        <v>131</v>
      </c>
      <c r="AW206" s="13" t="s">
        <v>30</v>
      </c>
      <c r="AX206" s="13" t="s">
        <v>69</v>
      </c>
      <c r="AY206" s="171" t="s">
        <v>122</v>
      </c>
    </row>
    <row r="207" s="15" customFormat="1">
      <c r="A207" s="15"/>
      <c r="B207" s="184"/>
      <c r="C207" s="15"/>
      <c r="D207" s="170" t="s">
        <v>135</v>
      </c>
      <c r="E207" s="185" t="s">
        <v>3</v>
      </c>
      <c r="F207" s="186" t="s">
        <v>145</v>
      </c>
      <c r="G207" s="15"/>
      <c r="H207" s="187">
        <v>40</v>
      </c>
      <c r="I207" s="15"/>
      <c r="J207" s="15"/>
      <c r="K207" s="15"/>
      <c r="L207" s="184"/>
      <c r="M207" s="188"/>
      <c r="N207" s="189"/>
      <c r="O207" s="189"/>
      <c r="P207" s="189"/>
      <c r="Q207" s="189"/>
      <c r="R207" s="189"/>
      <c r="S207" s="189"/>
      <c r="T207" s="19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185" t="s">
        <v>135</v>
      </c>
      <c r="AU207" s="185" t="s">
        <v>131</v>
      </c>
      <c r="AV207" s="15" t="s">
        <v>130</v>
      </c>
      <c r="AW207" s="15" t="s">
        <v>30</v>
      </c>
      <c r="AX207" s="15" t="s">
        <v>74</v>
      </c>
      <c r="AY207" s="185" t="s">
        <v>122</v>
      </c>
    </row>
    <row r="208" s="2" customFormat="1" ht="21.75" customHeight="1">
      <c r="A208" s="33"/>
      <c r="B208" s="152"/>
      <c r="C208" s="153" t="s">
        <v>9</v>
      </c>
      <c r="D208" s="153" t="s">
        <v>125</v>
      </c>
      <c r="E208" s="154" t="s">
        <v>227</v>
      </c>
      <c r="F208" s="155" t="s">
        <v>228</v>
      </c>
      <c r="G208" s="156" t="s">
        <v>181</v>
      </c>
      <c r="H208" s="157">
        <v>20</v>
      </c>
      <c r="I208" s="158">
        <v>67.200000000000003</v>
      </c>
      <c r="J208" s="158">
        <f>ROUND(I208*H208,2)</f>
        <v>1344</v>
      </c>
      <c r="K208" s="155" t="s">
        <v>129</v>
      </c>
      <c r="L208" s="34"/>
      <c r="M208" s="159" t="s">
        <v>3</v>
      </c>
      <c r="N208" s="160" t="s">
        <v>41</v>
      </c>
      <c r="O208" s="161">
        <v>0.14699999999999999</v>
      </c>
      <c r="P208" s="161">
        <f>O208*H208</f>
        <v>2.9399999999999999</v>
      </c>
      <c r="Q208" s="161">
        <v>1.0000000000000001E-05</v>
      </c>
      <c r="R208" s="161">
        <f>Q208*H208</f>
        <v>0.00020000000000000001</v>
      </c>
      <c r="S208" s="161">
        <v>0.002</v>
      </c>
      <c r="T208" s="162">
        <f>S208*H208</f>
        <v>0.040000000000000001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130</v>
      </c>
      <c r="AT208" s="163" t="s">
        <v>125</v>
      </c>
      <c r="AU208" s="163" t="s">
        <v>131</v>
      </c>
      <c r="AY208" s="20" t="s">
        <v>122</v>
      </c>
      <c r="BE208" s="164">
        <f>IF(N208="základní",J208,0)</f>
        <v>0</v>
      </c>
      <c r="BF208" s="164">
        <f>IF(N208="snížená",J208,0)</f>
        <v>1344</v>
      </c>
      <c r="BG208" s="164">
        <f>IF(N208="zákl. přenesená",J208,0)</f>
        <v>0</v>
      </c>
      <c r="BH208" s="164">
        <f>IF(N208="sníž. přenesená",J208,0)</f>
        <v>0</v>
      </c>
      <c r="BI208" s="164">
        <f>IF(N208="nulová",J208,0)</f>
        <v>0</v>
      </c>
      <c r="BJ208" s="20" t="s">
        <v>131</v>
      </c>
      <c r="BK208" s="164">
        <f>ROUND(I208*H208,2)</f>
        <v>1344</v>
      </c>
      <c r="BL208" s="20" t="s">
        <v>130</v>
      </c>
      <c r="BM208" s="163" t="s">
        <v>229</v>
      </c>
    </row>
    <row r="209" s="2" customFormat="1">
      <c r="A209" s="33"/>
      <c r="B209" s="34"/>
      <c r="C209" s="33"/>
      <c r="D209" s="165" t="s">
        <v>133</v>
      </c>
      <c r="E209" s="33"/>
      <c r="F209" s="166" t="s">
        <v>230</v>
      </c>
      <c r="G209" s="33"/>
      <c r="H209" s="33"/>
      <c r="I209" s="33"/>
      <c r="J209" s="33"/>
      <c r="K209" s="33"/>
      <c r="L209" s="34"/>
      <c r="M209" s="167"/>
      <c r="N209" s="168"/>
      <c r="O209" s="66"/>
      <c r="P209" s="66"/>
      <c r="Q209" s="66"/>
      <c r="R209" s="66"/>
      <c r="S209" s="66"/>
      <c r="T209" s="67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20" t="s">
        <v>133</v>
      </c>
      <c r="AU209" s="20" t="s">
        <v>131</v>
      </c>
    </row>
    <row r="210" s="2" customFormat="1" ht="21.75" customHeight="1">
      <c r="A210" s="33"/>
      <c r="B210" s="152"/>
      <c r="C210" s="153" t="s">
        <v>231</v>
      </c>
      <c r="D210" s="153" t="s">
        <v>125</v>
      </c>
      <c r="E210" s="154" t="s">
        <v>232</v>
      </c>
      <c r="F210" s="155" t="s">
        <v>233</v>
      </c>
      <c r="G210" s="156" t="s">
        <v>181</v>
      </c>
      <c r="H210" s="157">
        <v>7</v>
      </c>
      <c r="I210" s="158">
        <v>80.599999999999994</v>
      </c>
      <c r="J210" s="158">
        <f>ROUND(I210*H210,2)</f>
        <v>564.20000000000005</v>
      </c>
      <c r="K210" s="155" t="s">
        <v>129</v>
      </c>
      <c r="L210" s="34"/>
      <c r="M210" s="159" t="s">
        <v>3</v>
      </c>
      <c r="N210" s="160" t="s">
        <v>41</v>
      </c>
      <c r="O210" s="161">
        <v>0.17599999999999999</v>
      </c>
      <c r="P210" s="161">
        <f>O210*H210</f>
        <v>1.232</v>
      </c>
      <c r="Q210" s="161">
        <v>2.0000000000000002E-05</v>
      </c>
      <c r="R210" s="161">
        <f>Q210*H210</f>
        <v>0.00014000000000000002</v>
      </c>
      <c r="S210" s="161">
        <v>0.0030000000000000001</v>
      </c>
      <c r="T210" s="162">
        <f>S210*H210</f>
        <v>0.021000000000000001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130</v>
      </c>
      <c r="AT210" s="163" t="s">
        <v>125</v>
      </c>
      <c r="AU210" s="163" t="s">
        <v>131</v>
      </c>
      <c r="AY210" s="20" t="s">
        <v>122</v>
      </c>
      <c r="BE210" s="164">
        <f>IF(N210="základní",J210,0)</f>
        <v>0</v>
      </c>
      <c r="BF210" s="164">
        <f>IF(N210="snížená",J210,0)</f>
        <v>564.20000000000005</v>
      </c>
      <c r="BG210" s="164">
        <f>IF(N210="zákl. přenesená",J210,0)</f>
        <v>0</v>
      </c>
      <c r="BH210" s="164">
        <f>IF(N210="sníž. přenesená",J210,0)</f>
        <v>0</v>
      </c>
      <c r="BI210" s="164">
        <f>IF(N210="nulová",J210,0)</f>
        <v>0</v>
      </c>
      <c r="BJ210" s="20" t="s">
        <v>131</v>
      </c>
      <c r="BK210" s="164">
        <f>ROUND(I210*H210,2)</f>
        <v>564.20000000000005</v>
      </c>
      <c r="BL210" s="20" t="s">
        <v>130</v>
      </c>
      <c r="BM210" s="163" t="s">
        <v>234</v>
      </c>
    </row>
    <row r="211" s="2" customFormat="1">
      <c r="A211" s="33"/>
      <c r="B211" s="34"/>
      <c r="C211" s="33"/>
      <c r="D211" s="165" t="s">
        <v>133</v>
      </c>
      <c r="E211" s="33"/>
      <c r="F211" s="166" t="s">
        <v>235</v>
      </c>
      <c r="G211" s="33"/>
      <c r="H211" s="33"/>
      <c r="I211" s="33"/>
      <c r="J211" s="33"/>
      <c r="K211" s="33"/>
      <c r="L211" s="34"/>
      <c r="M211" s="167"/>
      <c r="N211" s="168"/>
      <c r="O211" s="66"/>
      <c r="P211" s="66"/>
      <c r="Q211" s="66"/>
      <c r="R211" s="66"/>
      <c r="S211" s="66"/>
      <c r="T211" s="67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20" t="s">
        <v>133</v>
      </c>
      <c r="AU211" s="20" t="s">
        <v>131</v>
      </c>
    </row>
    <row r="212" s="2" customFormat="1" ht="16.5" customHeight="1">
      <c r="A212" s="33"/>
      <c r="B212" s="152"/>
      <c r="C212" s="153" t="s">
        <v>236</v>
      </c>
      <c r="D212" s="153" t="s">
        <v>125</v>
      </c>
      <c r="E212" s="154" t="s">
        <v>237</v>
      </c>
      <c r="F212" s="155" t="s">
        <v>238</v>
      </c>
      <c r="G212" s="156" t="s">
        <v>181</v>
      </c>
      <c r="H212" s="157">
        <v>5</v>
      </c>
      <c r="I212" s="158">
        <v>151</v>
      </c>
      <c r="J212" s="158">
        <f>ROUND(I212*H212,2)</f>
        <v>755</v>
      </c>
      <c r="K212" s="155" t="s">
        <v>129</v>
      </c>
      <c r="L212" s="34"/>
      <c r="M212" s="159" t="s">
        <v>3</v>
      </c>
      <c r="N212" s="160" t="s">
        <v>41</v>
      </c>
      <c r="O212" s="161">
        <v>0.31</v>
      </c>
      <c r="P212" s="161">
        <f>O212*H212</f>
        <v>1.55</v>
      </c>
      <c r="Q212" s="161">
        <v>5.0000000000000002E-05</v>
      </c>
      <c r="R212" s="161">
        <f>Q212*H212</f>
        <v>0.00025000000000000001</v>
      </c>
      <c r="S212" s="161">
        <v>0.0050000000000000001</v>
      </c>
      <c r="T212" s="162">
        <f>S212*H212</f>
        <v>0.025000000000000001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130</v>
      </c>
      <c r="AT212" s="163" t="s">
        <v>125</v>
      </c>
      <c r="AU212" s="163" t="s">
        <v>131</v>
      </c>
      <c r="AY212" s="20" t="s">
        <v>122</v>
      </c>
      <c r="BE212" s="164">
        <f>IF(N212="základní",J212,0)</f>
        <v>0</v>
      </c>
      <c r="BF212" s="164">
        <f>IF(N212="snížená",J212,0)</f>
        <v>755</v>
      </c>
      <c r="BG212" s="164">
        <f>IF(N212="zákl. přenesená",J212,0)</f>
        <v>0</v>
      </c>
      <c r="BH212" s="164">
        <f>IF(N212="sníž. přenesená",J212,0)</f>
        <v>0</v>
      </c>
      <c r="BI212" s="164">
        <f>IF(N212="nulová",J212,0)</f>
        <v>0</v>
      </c>
      <c r="BJ212" s="20" t="s">
        <v>131</v>
      </c>
      <c r="BK212" s="164">
        <f>ROUND(I212*H212,2)</f>
        <v>755</v>
      </c>
      <c r="BL212" s="20" t="s">
        <v>130</v>
      </c>
      <c r="BM212" s="163" t="s">
        <v>239</v>
      </c>
    </row>
    <row r="213" s="2" customFormat="1">
      <c r="A213" s="33"/>
      <c r="B213" s="34"/>
      <c r="C213" s="33"/>
      <c r="D213" s="165" t="s">
        <v>133</v>
      </c>
      <c r="E213" s="33"/>
      <c r="F213" s="166" t="s">
        <v>240</v>
      </c>
      <c r="G213" s="33"/>
      <c r="H213" s="33"/>
      <c r="I213" s="33"/>
      <c r="J213" s="33"/>
      <c r="K213" s="33"/>
      <c r="L213" s="34"/>
      <c r="M213" s="167"/>
      <c r="N213" s="168"/>
      <c r="O213" s="66"/>
      <c r="P213" s="66"/>
      <c r="Q213" s="66"/>
      <c r="R213" s="66"/>
      <c r="S213" s="66"/>
      <c r="T213" s="67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20" t="s">
        <v>133</v>
      </c>
      <c r="AU213" s="20" t="s">
        <v>131</v>
      </c>
    </row>
    <row r="214" s="2" customFormat="1" ht="24.15" customHeight="1">
      <c r="A214" s="33"/>
      <c r="B214" s="152"/>
      <c r="C214" s="153" t="s">
        <v>241</v>
      </c>
      <c r="D214" s="153" t="s">
        <v>125</v>
      </c>
      <c r="E214" s="154" t="s">
        <v>242</v>
      </c>
      <c r="F214" s="155" t="s">
        <v>243</v>
      </c>
      <c r="G214" s="156" t="s">
        <v>128</v>
      </c>
      <c r="H214" s="157">
        <v>32.645000000000003</v>
      </c>
      <c r="I214" s="158">
        <v>107</v>
      </c>
      <c r="J214" s="158">
        <f>ROUND(I214*H214,2)</f>
        <v>3493.02</v>
      </c>
      <c r="K214" s="155" t="s">
        <v>129</v>
      </c>
      <c r="L214" s="34"/>
      <c r="M214" s="159" t="s">
        <v>3</v>
      </c>
      <c r="N214" s="160" t="s">
        <v>41</v>
      </c>
      <c r="O214" s="161">
        <v>0.26000000000000001</v>
      </c>
      <c r="P214" s="161">
        <f>O214*H214</f>
        <v>8.4877000000000002</v>
      </c>
      <c r="Q214" s="161">
        <v>0</v>
      </c>
      <c r="R214" s="161">
        <f>Q214*H214</f>
        <v>0</v>
      </c>
      <c r="S214" s="161">
        <v>0.045999999999999999</v>
      </c>
      <c r="T214" s="162">
        <f>S214*H214</f>
        <v>1.5016700000000001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130</v>
      </c>
      <c r="AT214" s="163" t="s">
        <v>125</v>
      </c>
      <c r="AU214" s="163" t="s">
        <v>131</v>
      </c>
      <c r="AY214" s="20" t="s">
        <v>122</v>
      </c>
      <c r="BE214" s="164">
        <f>IF(N214="základní",J214,0)</f>
        <v>0</v>
      </c>
      <c r="BF214" s="164">
        <f>IF(N214="snížená",J214,0)</f>
        <v>3493.02</v>
      </c>
      <c r="BG214" s="164">
        <f>IF(N214="zákl. přenesená",J214,0)</f>
        <v>0</v>
      </c>
      <c r="BH214" s="164">
        <f>IF(N214="sníž. přenesená",J214,0)</f>
        <v>0</v>
      </c>
      <c r="BI214" s="164">
        <f>IF(N214="nulová",J214,0)</f>
        <v>0</v>
      </c>
      <c r="BJ214" s="20" t="s">
        <v>131</v>
      </c>
      <c r="BK214" s="164">
        <f>ROUND(I214*H214,2)</f>
        <v>3493.02</v>
      </c>
      <c r="BL214" s="20" t="s">
        <v>130</v>
      </c>
      <c r="BM214" s="163" t="s">
        <v>244</v>
      </c>
    </row>
    <row r="215" s="2" customFormat="1">
      <c r="A215" s="33"/>
      <c r="B215" s="34"/>
      <c r="C215" s="33"/>
      <c r="D215" s="165" t="s">
        <v>133</v>
      </c>
      <c r="E215" s="33"/>
      <c r="F215" s="166" t="s">
        <v>245</v>
      </c>
      <c r="G215" s="33"/>
      <c r="H215" s="33"/>
      <c r="I215" s="33"/>
      <c r="J215" s="33"/>
      <c r="K215" s="33"/>
      <c r="L215" s="34"/>
      <c r="M215" s="167"/>
      <c r="N215" s="168"/>
      <c r="O215" s="66"/>
      <c r="P215" s="66"/>
      <c r="Q215" s="66"/>
      <c r="R215" s="66"/>
      <c r="S215" s="66"/>
      <c r="T215" s="67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20" t="s">
        <v>133</v>
      </c>
      <c r="AU215" s="20" t="s">
        <v>131</v>
      </c>
    </row>
    <row r="216" s="13" customFormat="1">
      <c r="A216" s="13"/>
      <c r="B216" s="169"/>
      <c r="C216" s="13"/>
      <c r="D216" s="170" t="s">
        <v>135</v>
      </c>
      <c r="E216" s="171" t="s">
        <v>3</v>
      </c>
      <c r="F216" s="172" t="s">
        <v>246</v>
      </c>
      <c r="G216" s="13"/>
      <c r="H216" s="173">
        <v>8.7750000000000004</v>
      </c>
      <c r="I216" s="13"/>
      <c r="J216" s="13"/>
      <c r="K216" s="13"/>
      <c r="L216" s="169"/>
      <c r="M216" s="174"/>
      <c r="N216" s="175"/>
      <c r="O216" s="175"/>
      <c r="P216" s="175"/>
      <c r="Q216" s="175"/>
      <c r="R216" s="175"/>
      <c r="S216" s="175"/>
      <c r="T216" s="17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71" t="s">
        <v>135</v>
      </c>
      <c r="AU216" s="171" t="s">
        <v>131</v>
      </c>
      <c r="AV216" s="13" t="s">
        <v>131</v>
      </c>
      <c r="AW216" s="13" t="s">
        <v>30</v>
      </c>
      <c r="AX216" s="13" t="s">
        <v>69</v>
      </c>
      <c r="AY216" s="171" t="s">
        <v>122</v>
      </c>
    </row>
    <row r="217" s="14" customFormat="1">
      <c r="A217" s="14"/>
      <c r="B217" s="177"/>
      <c r="C217" s="14"/>
      <c r="D217" s="170" t="s">
        <v>135</v>
      </c>
      <c r="E217" s="178" t="s">
        <v>3</v>
      </c>
      <c r="F217" s="179" t="s">
        <v>137</v>
      </c>
      <c r="G217" s="14"/>
      <c r="H217" s="180">
        <v>8.7750000000000004</v>
      </c>
      <c r="I217" s="14"/>
      <c r="J217" s="14"/>
      <c r="K217" s="14"/>
      <c r="L217" s="177"/>
      <c r="M217" s="181"/>
      <c r="N217" s="182"/>
      <c r="O217" s="182"/>
      <c r="P217" s="182"/>
      <c r="Q217" s="182"/>
      <c r="R217" s="182"/>
      <c r="S217" s="182"/>
      <c r="T217" s="18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78" t="s">
        <v>135</v>
      </c>
      <c r="AU217" s="178" t="s">
        <v>131</v>
      </c>
      <c r="AV217" s="14" t="s">
        <v>138</v>
      </c>
      <c r="AW217" s="14" t="s">
        <v>30</v>
      </c>
      <c r="AX217" s="14" t="s">
        <v>69</v>
      </c>
      <c r="AY217" s="178" t="s">
        <v>122</v>
      </c>
    </row>
    <row r="218" s="13" customFormat="1">
      <c r="A218" s="13"/>
      <c r="B218" s="169"/>
      <c r="C218" s="13"/>
      <c r="D218" s="170" t="s">
        <v>135</v>
      </c>
      <c r="E218" s="171" t="s">
        <v>3</v>
      </c>
      <c r="F218" s="172" t="s">
        <v>247</v>
      </c>
      <c r="G218" s="13"/>
      <c r="H218" s="173">
        <v>18.140000000000001</v>
      </c>
      <c r="I218" s="13"/>
      <c r="J218" s="13"/>
      <c r="K218" s="13"/>
      <c r="L218" s="169"/>
      <c r="M218" s="174"/>
      <c r="N218" s="175"/>
      <c r="O218" s="175"/>
      <c r="P218" s="175"/>
      <c r="Q218" s="175"/>
      <c r="R218" s="175"/>
      <c r="S218" s="175"/>
      <c r="T218" s="17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71" t="s">
        <v>135</v>
      </c>
      <c r="AU218" s="171" t="s">
        <v>131</v>
      </c>
      <c r="AV218" s="13" t="s">
        <v>131</v>
      </c>
      <c r="AW218" s="13" t="s">
        <v>30</v>
      </c>
      <c r="AX218" s="13" t="s">
        <v>69</v>
      </c>
      <c r="AY218" s="171" t="s">
        <v>122</v>
      </c>
    </row>
    <row r="219" s="14" customFormat="1">
      <c r="A219" s="14"/>
      <c r="B219" s="177"/>
      <c r="C219" s="14"/>
      <c r="D219" s="170" t="s">
        <v>135</v>
      </c>
      <c r="E219" s="178" t="s">
        <v>3</v>
      </c>
      <c r="F219" s="179" t="s">
        <v>137</v>
      </c>
      <c r="G219" s="14"/>
      <c r="H219" s="180">
        <v>18.140000000000001</v>
      </c>
      <c r="I219" s="14"/>
      <c r="J219" s="14"/>
      <c r="K219" s="14"/>
      <c r="L219" s="177"/>
      <c r="M219" s="181"/>
      <c r="N219" s="182"/>
      <c r="O219" s="182"/>
      <c r="P219" s="182"/>
      <c r="Q219" s="182"/>
      <c r="R219" s="182"/>
      <c r="S219" s="182"/>
      <c r="T219" s="18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78" t="s">
        <v>135</v>
      </c>
      <c r="AU219" s="178" t="s">
        <v>131</v>
      </c>
      <c r="AV219" s="14" t="s">
        <v>138</v>
      </c>
      <c r="AW219" s="14" t="s">
        <v>30</v>
      </c>
      <c r="AX219" s="14" t="s">
        <v>69</v>
      </c>
      <c r="AY219" s="178" t="s">
        <v>122</v>
      </c>
    </row>
    <row r="220" s="13" customFormat="1">
      <c r="A220" s="13"/>
      <c r="B220" s="169"/>
      <c r="C220" s="13"/>
      <c r="D220" s="170" t="s">
        <v>135</v>
      </c>
      <c r="E220" s="171" t="s">
        <v>3</v>
      </c>
      <c r="F220" s="172" t="s">
        <v>173</v>
      </c>
      <c r="G220" s="13"/>
      <c r="H220" s="173">
        <v>5.7300000000000004</v>
      </c>
      <c r="I220" s="13"/>
      <c r="J220" s="13"/>
      <c r="K220" s="13"/>
      <c r="L220" s="169"/>
      <c r="M220" s="174"/>
      <c r="N220" s="175"/>
      <c r="O220" s="175"/>
      <c r="P220" s="175"/>
      <c r="Q220" s="175"/>
      <c r="R220" s="175"/>
      <c r="S220" s="175"/>
      <c r="T220" s="17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71" t="s">
        <v>135</v>
      </c>
      <c r="AU220" s="171" t="s">
        <v>131</v>
      </c>
      <c r="AV220" s="13" t="s">
        <v>131</v>
      </c>
      <c r="AW220" s="13" t="s">
        <v>30</v>
      </c>
      <c r="AX220" s="13" t="s">
        <v>69</v>
      </c>
      <c r="AY220" s="171" t="s">
        <v>122</v>
      </c>
    </row>
    <row r="221" s="14" customFormat="1">
      <c r="A221" s="14"/>
      <c r="B221" s="177"/>
      <c r="C221" s="14"/>
      <c r="D221" s="170" t="s">
        <v>135</v>
      </c>
      <c r="E221" s="178" t="s">
        <v>3</v>
      </c>
      <c r="F221" s="179" t="s">
        <v>137</v>
      </c>
      <c r="G221" s="14"/>
      <c r="H221" s="180">
        <v>5.7300000000000004</v>
      </c>
      <c r="I221" s="14"/>
      <c r="J221" s="14"/>
      <c r="K221" s="14"/>
      <c r="L221" s="177"/>
      <c r="M221" s="181"/>
      <c r="N221" s="182"/>
      <c r="O221" s="182"/>
      <c r="P221" s="182"/>
      <c r="Q221" s="182"/>
      <c r="R221" s="182"/>
      <c r="S221" s="182"/>
      <c r="T221" s="18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78" t="s">
        <v>135</v>
      </c>
      <c r="AU221" s="178" t="s">
        <v>131</v>
      </c>
      <c r="AV221" s="14" t="s">
        <v>138</v>
      </c>
      <c r="AW221" s="14" t="s">
        <v>30</v>
      </c>
      <c r="AX221" s="14" t="s">
        <v>69</v>
      </c>
      <c r="AY221" s="178" t="s">
        <v>122</v>
      </c>
    </row>
    <row r="222" s="15" customFormat="1">
      <c r="A222" s="15"/>
      <c r="B222" s="184"/>
      <c r="C222" s="15"/>
      <c r="D222" s="170" t="s">
        <v>135</v>
      </c>
      <c r="E222" s="185" t="s">
        <v>3</v>
      </c>
      <c r="F222" s="186" t="s">
        <v>145</v>
      </c>
      <c r="G222" s="15"/>
      <c r="H222" s="187">
        <v>32.644999999999996</v>
      </c>
      <c r="I222" s="15"/>
      <c r="J222" s="15"/>
      <c r="K222" s="15"/>
      <c r="L222" s="184"/>
      <c r="M222" s="188"/>
      <c r="N222" s="189"/>
      <c r="O222" s="189"/>
      <c r="P222" s="189"/>
      <c r="Q222" s="189"/>
      <c r="R222" s="189"/>
      <c r="S222" s="189"/>
      <c r="T222" s="19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185" t="s">
        <v>135</v>
      </c>
      <c r="AU222" s="185" t="s">
        <v>131</v>
      </c>
      <c r="AV222" s="15" t="s">
        <v>130</v>
      </c>
      <c r="AW222" s="15" t="s">
        <v>30</v>
      </c>
      <c r="AX222" s="15" t="s">
        <v>74</v>
      </c>
      <c r="AY222" s="185" t="s">
        <v>122</v>
      </c>
    </row>
    <row r="223" s="2" customFormat="1" ht="21.75" customHeight="1">
      <c r="A223" s="33"/>
      <c r="B223" s="152"/>
      <c r="C223" s="153" t="s">
        <v>248</v>
      </c>
      <c r="D223" s="153" t="s">
        <v>125</v>
      </c>
      <c r="E223" s="154" t="s">
        <v>249</v>
      </c>
      <c r="F223" s="155" t="s">
        <v>250</v>
      </c>
      <c r="G223" s="156" t="s">
        <v>128</v>
      </c>
      <c r="H223" s="157">
        <v>226.30799999999999</v>
      </c>
      <c r="I223" s="158">
        <v>115</v>
      </c>
      <c r="J223" s="158">
        <f>ROUND(I223*H223,2)</f>
        <v>26025.419999999998</v>
      </c>
      <c r="K223" s="155" t="s">
        <v>129</v>
      </c>
      <c r="L223" s="34"/>
      <c r="M223" s="159" t="s">
        <v>3</v>
      </c>
      <c r="N223" s="160" t="s">
        <v>41</v>
      </c>
      <c r="O223" s="161">
        <v>0.29999999999999999</v>
      </c>
      <c r="P223" s="161">
        <f>O223*H223</f>
        <v>67.892399999999995</v>
      </c>
      <c r="Q223" s="161">
        <v>0</v>
      </c>
      <c r="R223" s="161">
        <f>Q223*H223</f>
        <v>0</v>
      </c>
      <c r="S223" s="161">
        <v>0.0025999999999999999</v>
      </c>
      <c r="T223" s="162">
        <f>S223*H223</f>
        <v>0.58840079999999995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130</v>
      </c>
      <c r="AT223" s="163" t="s">
        <v>125</v>
      </c>
      <c r="AU223" s="163" t="s">
        <v>131</v>
      </c>
      <c r="AY223" s="20" t="s">
        <v>122</v>
      </c>
      <c r="BE223" s="164">
        <f>IF(N223="základní",J223,0)</f>
        <v>0</v>
      </c>
      <c r="BF223" s="164">
        <f>IF(N223="snížená",J223,0)</f>
        <v>26025.419999999998</v>
      </c>
      <c r="BG223" s="164">
        <f>IF(N223="zákl. přenesená",J223,0)</f>
        <v>0</v>
      </c>
      <c r="BH223" s="164">
        <f>IF(N223="sníž. přenesená",J223,0)</f>
        <v>0</v>
      </c>
      <c r="BI223" s="164">
        <f>IF(N223="nulová",J223,0)</f>
        <v>0</v>
      </c>
      <c r="BJ223" s="20" t="s">
        <v>131</v>
      </c>
      <c r="BK223" s="164">
        <f>ROUND(I223*H223,2)</f>
        <v>26025.419999999998</v>
      </c>
      <c r="BL223" s="20" t="s">
        <v>130</v>
      </c>
      <c r="BM223" s="163" t="s">
        <v>251</v>
      </c>
    </row>
    <row r="224" s="2" customFormat="1">
      <c r="A224" s="33"/>
      <c r="B224" s="34"/>
      <c r="C224" s="33"/>
      <c r="D224" s="165" t="s">
        <v>133</v>
      </c>
      <c r="E224" s="33"/>
      <c r="F224" s="166" t="s">
        <v>252</v>
      </c>
      <c r="G224" s="33"/>
      <c r="H224" s="33"/>
      <c r="I224" s="33"/>
      <c r="J224" s="33"/>
      <c r="K224" s="33"/>
      <c r="L224" s="34"/>
      <c r="M224" s="167"/>
      <c r="N224" s="168"/>
      <c r="O224" s="66"/>
      <c r="P224" s="66"/>
      <c r="Q224" s="66"/>
      <c r="R224" s="66"/>
      <c r="S224" s="66"/>
      <c r="T224" s="67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20" t="s">
        <v>133</v>
      </c>
      <c r="AU224" s="20" t="s">
        <v>131</v>
      </c>
    </row>
    <row r="225" s="13" customFormat="1">
      <c r="A225" s="13"/>
      <c r="B225" s="169"/>
      <c r="C225" s="13"/>
      <c r="D225" s="170" t="s">
        <v>135</v>
      </c>
      <c r="E225" s="171" t="s">
        <v>3</v>
      </c>
      <c r="F225" s="172" t="s">
        <v>150</v>
      </c>
      <c r="G225" s="13"/>
      <c r="H225" s="173">
        <v>40.274000000000001</v>
      </c>
      <c r="I225" s="13"/>
      <c r="J225" s="13"/>
      <c r="K225" s="13"/>
      <c r="L225" s="169"/>
      <c r="M225" s="174"/>
      <c r="N225" s="175"/>
      <c r="O225" s="175"/>
      <c r="P225" s="175"/>
      <c r="Q225" s="175"/>
      <c r="R225" s="175"/>
      <c r="S225" s="175"/>
      <c r="T225" s="17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71" t="s">
        <v>135</v>
      </c>
      <c r="AU225" s="171" t="s">
        <v>131</v>
      </c>
      <c r="AV225" s="13" t="s">
        <v>131</v>
      </c>
      <c r="AW225" s="13" t="s">
        <v>30</v>
      </c>
      <c r="AX225" s="13" t="s">
        <v>69</v>
      </c>
      <c r="AY225" s="171" t="s">
        <v>122</v>
      </c>
    </row>
    <row r="226" s="14" customFormat="1">
      <c r="A226" s="14"/>
      <c r="B226" s="177"/>
      <c r="C226" s="14"/>
      <c r="D226" s="170" t="s">
        <v>135</v>
      </c>
      <c r="E226" s="178" t="s">
        <v>3</v>
      </c>
      <c r="F226" s="179" t="s">
        <v>137</v>
      </c>
      <c r="G226" s="14"/>
      <c r="H226" s="180">
        <v>40.274000000000001</v>
      </c>
      <c r="I226" s="14"/>
      <c r="J226" s="14"/>
      <c r="K226" s="14"/>
      <c r="L226" s="177"/>
      <c r="M226" s="181"/>
      <c r="N226" s="182"/>
      <c r="O226" s="182"/>
      <c r="P226" s="182"/>
      <c r="Q226" s="182"/>
      <c r="R226" s="182"/>
      <c r="S226" s="182"/>
      <c r="T226" s="18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78" t="s">
        <v>135</v>
      </c>
      <c r="AU226" s="178" t="s">
        <v>131</v>
      </c>
      <c r="AV226" s="14" t="s">
        <v>138</v>
      </c>
      <c r="AW226" s="14" t="s">
        <v>30</v>
      </c>
      <c r="AX226" s="14" t="s">
        <v>69</v>
      </c>
      <c r="AY226" s="178" t="s">
        <v>122</v>
      </c>
    </row>
    <row r="227" s="13" customFormat="1">
      <c r="A227" s="13"/>
      <c r="B227" s="169"/>
      <c r="C227" s="13"/>
      <c r="D227" s="170" t="s">
        <v>135</v>
      </c>
      <c r="E227" s="171" t="s">
        <v>3</v>
      </c>
      <c r="F227" s="172" t="s">
        <v>151</v>
      </c>
      <c r="G227" s="13"/>
      <c r="H227" s="173">
        <v>15.539</v>
      </c>
      <c r="I227" s="13"/>
      <c r="J227" s="13"/>
      <c r="K227" s="13"/>
      <c r="L227" s="169"/>
      <c r="M227" s="174"/>
      <c r="N227" s="175"/>
      <c r="O227" s="175"/>
      <c r="P227" s="175"/>
      <c r="Q227" s="175"/>
      <c r="R227" s="175"/>
      <c r="S227" s="175"/>
      <c r="T227" s="17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71" t="s">
        <v>135</v>
      </c>
      <c r="AU227" s="171" t="s">
        <v>131</v>
      </c>
      <c r="AV227" s="13" t="s">
        <v>131</v>
      </c>
      <c r="AW227" s="13" t="s">
        <v>30</v>
      </c>
      <c r="AX227" s="13" t="s">
        <v>69</v>
      </c>
      <c r="AY227" s="171" t="s">
        <v>122</v>
      </c>
    </row>
    <row r="228" s="14" customFormat="1">
      <c r="A228" s="14"/>
      <c r="B228" s="177"/>
      <c r="C228" s="14"/>
      <c r="D228" s="170" t="s">
        <v>135</v>
      </c>
      <c r="E228" s="178" t="s">
        <v>3</v>
      </c>
      <c r="F228" s="179" t="s">
        <v>137</v>
      </c>
      <c r="G228" s="14"/>
      <c r="H228" s="180">
        <v>15.539</v>
      </c>
      <c r="I228" s="14"/>
      <c r="J228" s="14"/>
      <c r="K228" s="14"/>
      <c r="L228" s="177"/>
      <c r="M228" s="181"/>
      <c r="N228" s="182"/>
      <c r="O228" s="182"/>
      <c r="P228" s="182"/>
      <c r="Q228" s="182"/>
      <c r="R228" s="182"/>
      <c r="S228" s="182"/>
      <c r="T228" s="18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78" t="s">
        <v>135</v>
      </c>
      <c r="AU228" s="178" t="s">
        <v>131</v>
      </c>
      <c r="AV228" s="14" t="s">
        <v>138</v>
      </c>
      <c r="AW228" s="14" t="s">
        <v>30</v>
      </c>
      <c r="AX228" s="14" t="s">
        <v>69</v>
      </c>
      <c r="AY228" s="178" t="s">
        <v>122</v>
      </c>
    </row>
    <row r="229" s="13" customFormat="1">
      <c r="A229" s="13"/>
      <c r="B229" s="169"/>
      <c r="C229" s="13"/>
      <c r="D229" s="170" t="s">
        <v>135</v>
      </c>
      <c r="E229" s="171" t="s">
        <v>3</v>
      </c>
      <c r="F229" s="172" t="s">
        <v>152</v>
      </c>
      <c r="G229" s="13"/>
      <c r="H229" s="173">
        <v>12.101000000000001</v>
      </c>
      <c r="I229" s="13"/>
      <c r="J229" s="13"/>
      <c r="K229" s="13"/>
      <c r="L229" s="169"/>
      <c r="M229" s="174"/>
      <c r="N229" s="175"/>
      <c r="O229" s="175"/>
      <c r="P229" s="175"/>
      <c r="Q229" s="175"/>
      <c r="R229" s="175"/>
      <c r="S229" s="175"/>
      <c r="T229" s="17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71" t="s">
        <v>135</v>
      </c>
      <c r="AU229" s="171" t="s">
        <v>131</v>
      </c>
      <c r="AV229" s="13" t="s">
        <v>131</v>
      </c>
      <c r="AW229" s="13" t="s">
        <v>30</v>
      </c>
      <c r="AX229" s="13" t="s">
        <v>69</v>
      </c>
      <c r="AY229" s="171" t="s">
        <v>122</v>
      </c>
    </row>
    <row r="230" s="14" customFormat="1">
      <c r="A230" s="14"/>
      <c r="B230" s="177"/>
      <c r="C230" s="14"/>
      <c r="D230" s="170" t="s">
        <v>135</v>
      </c>
      <c r="E230" s="178" t="s">
        <v>3</v>
      </c>
      <c r="F230" s="179" t="s">
        <v>137</v>
      </c>
      <c r="G230" s="14"/>
      <c r="H230" s="180">
        <v>12.101000000000001</v>
      </c>
      <c r="I230" s="14"/>
      <c r="J230" s="14"/>
      <c r="K230" s="14"/>
      <c r="L230" s="177"/>
      <c r="M230" s="181"/>
      <c r="N230" s="182"/>
      <c r="O230" s="182"/>
      <c r="P230" s="182"/>
      <c r="Q230" s="182"/>
      <c r="R230" s="182"/>
      <c r="S230" s="182"/>
      <c r="T230" s="18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78" t="s">
        <v>135</v>
      </c>
      <c r="AU230" s="178" t="s">
        <v>131</v>
      </c>
      <c r="AV230" s="14" t="s">
        <v>138</v>
      </c>
      <c r="AW230" s="14" t="s">
        <v>30</v>
      </c>
      <c r="AX230" s="14" t="s">
        <v>69</v>
      </c>
      <c r="AY230" s="178" t="s">
        <v>122</v>
      </c>
    </row>
    <row r="231" s="13" customFormat="1">
      <c r="A231" s="13"/>
      <c r="B231" s="169"/>
      <c r="C231" s="13"/>
      <c r="D231" s="170" t="s">
        <v>135</v>
      </c>
      <c r="E231" s="171" t="s">
        <v>3</v>
      </c>
      <c r="F231" s="172" t="s">
        <v>153</v>
      </c>
      <c r="G231" s="13"/>
      <c r="H231" s="173">
        <v>8.859</v>
      </c>
      <c r="I231" s="13"/>
      <c r="J231" s="13"/>
      <c r="K231" s="13"/>
      <c r="L231" s="169"/>
      <c r="M231" s="174"/>
      <c r="N231" s="175"/>
      <c r="O231" s="175"/>
      <c r="P231" s="175"/>
      <c r="Q231" s="175"/>
      <c r="R231" s="175"/>
      <c r="S231" s="175"/>
      <c r="T231" s="17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71" t="s">
        <v>135</v>
      </c>
      <c r="AU231" s="171" t="s">
        <v>131</v>
      </c>
      <c r="AV231" s="13" t="s">
        <v>131</v>
      </c>
      <c r="AW231" s="13" t="s">
        <v>30</v>
      </c>
      <c r="AX231" s="13" t="s">
        <v>69</v>
      </c>
      <c r="AY231" s="171" t="s">
        <v>122</v>
      </c>
    </row>
    <row r="232" s="14" customFormat="1">
      <c r="A232" s="14"/>
      <c r="B232" s="177"/>
      <c r="C232" s="14"/>
      <c r="D232" s="170" t="s">
        <v>135</v>
      </c>
      <c r="E232" s="178" t="s">
        <v>3</v>
      </c>
      <c r="F232" s="179" t="s">
        <v>137</v>
      </c>
      <c r="G232" s="14"/>
      <c r="H232" s="180">
        <v>8.859</v>
      </c>
      <c r="I232" s="14"/>
      <c r="J232" s="14"/>
      <c r="K232" s="14"/>
      <c r="L232" s="177"/>
      <c r="M232" s="181"/>
      <c r="N232" s="182"/>
      <c r="O232" s="182"/>
      <c r="P232" s="182"/>
      <c r="Q232" s="182"/>
      <c r="R232" s="182"/>
      <c r="S232" s="182"/>
      <c r="T232" s="18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78" t="s">
        <v>135</v>
      </c>
      <c r="AU232" s="178" t="s">
        <v>131</v>
      </c>
      <c r="AV232" s="14" t="s">
        <v>138</v>
      </c>
      <c r="AW232" s="14" t="s">
        <v>30</v>
      </c>
      <c r="AX232" s="14" t="s">
        <v>69</v>
      </c>
      <c r="AY232" s="178" t="s">
        <v>122</v>
      </c>
    </row>
    <row r="233" s="13" customFormat="1">
      <c r="A233" s="13"/>
      <c r="B233" s="169"/>
      <c r="C233" s="13"/>
      <c r="D233" s="170" t="s">
        <v>135</v>
      </c>
      <c r="E233" s="171" t="s">
        <v>3</v>
      </c>
      <c r="F233" s="172" t="s">
        <v>154</v>
      </c>
      <c r="G233" s="13"/>
      <c r="H233" s="173">
        <v>49.433999999999998</v>
      </c>
      <c r="I233" s="13"/>
      <c r="J233" s="13"/>
      <c r="K233" s="13"/>
      <c r="L233" s="169"/>
      <c r="M233" s="174"/>
      <c r="N233" s="175"/>
      <c r="O233" s="175"/>
      <c r="P233" s="175"/>
      <c r="Q233" s="175"/>
      <c r="R233" s="175"/>
      <c r="S233" s="175"/>
      <c r="T233" s="17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71" t="s">
        <v>135</v>
      </c>
      <c r="AU233" s="171" t="s">
        <v>131</v>
      </c>
      <c r="AV233" s="13" t="s">
        <v>131</v>
      </c>
      <c r="AW233" s="13" t="s">
        <v>30</v>
      </c>
      <c r="AX233" s="13" t="s">
        <v>69</v>
      </c>
      <c r="AY233" s="171" t="s">
        <v>122</v>
      </c>
    </row>
    <row r="234" s="14" customFormat="1">
      <c r="A234" s="14"/>
      <c r="B234" s="177"/>
      <c r="C234" s="14"/>
      <c r="D234" s="170" t="s">
        <v>135</v>
      </c>
      <c r="E234" s="178" t="s">
        <v>3</v>
      </c>
      <c r="F234" s="179" t="s">
        <v>137</v>
      </c>
      <c r="G234" s="14"/>
      <c r="H234" s="180">
        <v>49.433999999999998</v>
      </c>
      <c r="I234" s="14"/>
      <c r="J234" s="14"/>
      <c r="K234" s="14"/>
      <c r="L234" s="177"/>
      <c r="M234" s="181"/>
      <c r="N234" s="182"/>
      <c r="O234" s="182"/>
      <c r="P234" s="182"/>
      <c r="Q234" s="182"/>
      <c r="R234" s="182"/>
      <c r="S234" s="182"/>
      <c r="T234" s="18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78" t="s">
        <v>135</v>
      </c>
      <c r="AU234" s="178" t="s">
        <v>131</v>
      </c>
      <c r="AV234" s="14" t="s">
        <v>138</v>
      </c>
      <c r="AW234" s="14" t="s">
        <v>30</v>
      </c>
      <c r="AX234" s="14" t="s">
        <v>69</v>
      </c>
      <c r="AY234" s="178" t="s">
        <v>122</v>
      </c>
    </row>
    <row r="235" s="13" customFormat="1">
      <c r="A235" s="13"/>
      <c r="B235" s="169"/>
      <c r="C235" s="13"/>
      <c r="D235" s="170" t="s">
        <v>135</v>
      </c>
      <c r="E235" s="171" t="s">
        <v>3</v>
      </c>
      <c r="F235" s="172" t="s">
        <v>155</v>
      </c>
      <c r="G235" s="13"/>
      <c r="H235" s="173">
        <v>38.634999999999998</v>
      </c>
      <c r="I235" s="13"/>
      <c r="J235" s="13"/>
      <c r="K235" s="13"/>
      <c r="L235" s="169"/>
      <c r="M235" s="174"/>
      <c r="N235" s="175"/>
      <c r="O235" s="175"/>
      <c r="P235" s="175"/>
      <c r="Q235" s="175"/>
      <c r="R235" s="175"/>
      <c r="S235" s="175"/>
      <c r="T235" s="17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71" t="s">
        <v>135</v>
      </c>
      <c r="AU235" s="171" t="s">
        <v>131</v>
      </c>
      <c r="AV235" s="13" t="s">
        <v>131</v>
      </c>
      <c r="AW235" s="13" t="s">
        <v>30</v>
      </c>
      <c r="AX235" s="13" t="s">
        <v>69</v>
      </c>
      <c r="AY235" s="171" t="s">
        <v>122</v>
      </c>
    </row>
    <row r="236" s="14" customFormat="1">
      <c r="A236" s="14"/>
      <c r="B236" s="177"/>
      <c r="C236" s="14"/>
      <c r="D236" s="170" t="s">
        <v>135</v>
      </c>
      <c r="E236" s="178" t="s">
        <v>3</v>
      </c>
      <c r="F236" s="179" t="s">
        <v>137</v>
      </c>
      <c r="G236" s="14"/>
      <c r="H236" s="180">
        <v>38.634999999999998</v>
      </c>
      <c r="I236" s="14"/>
      <c r="J236" s="14"/>
      <c r="K236" s="14"/>
      <c r="L236" s="177"/>
      <c r="M236" s="181"/>
      <c r="N236" s="182"/>
      <c r="O236" s="182"/>
      <c r="P236" s="182"/>
      <c r="Q236" s="182"/>
      <c r="R236" s="182"/>
      <c r="S236" s="182"/>
      <c r="T236" s="18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78" t="s">
        <v>135</v>
      </c>
      <c r="AU236" s="178" t="s">
        <v>131</v>
      </c>
      <c r="AV236" s="14" t="s">
        <v>138</v>
      </c>
      <c r="AW236" s="14" t="s">
        <v>30</v>
      </c>
      <c r="AX236" s="14" t="s">
        <v>69</v>
      </c>
      <c r="AY236" s="178" t="s">
        <v>122</v>
      </c>
    </row>
    <row r="237" s="13" customFormat="1">
      <c r="A237" s="13"/>
      <c r="B237" s="169"/>
      <c r="C237" s="13"/>
      <c r="D237" s="170" t="s">
        <v>135</v>
      </c>
      <c r="E237" s="171" t="s">
        <v>3</v>
      </c>
      <c r="F237" s="172" t="s">
        <v>156</v>
      </c>
      <c r="G237" s="13"/>
      <c r="H237" s="173">
        <v>4.9989999999999997</v>
      </c>
      <c r="I237" s="13"/>
      <c r="J237" s="13"/>
      <c r="K237" s="13"/>
      <c r="L237" s="169"/>
      <c r="M237" s="174"/>
      <c r="N237" s="175"/>
      <c r="O237" s="175"/>
      <c r="P237" s="175"/>
      <c r="Q237" s="175"/>
      <c r="R237" s="175"/>
      <c r="S237" s="175"/>
      <c r="T237" s="17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71" t="s">
        <v>135</v>
      </c>
      <c r="AU237" s="171" t="s">
        <v>131</v>
      </c>
      <c r="AV237" s="13" t="s">
        <v>131</v>
      </c>
      <c r="AW237" s="13" t="s">
        <v>30</v>
      </c>
      <c r="AX237" s="13" t="s">
        <v>69</v>
      </c>
      <c r="AY237" s="171" t="s">
        <v>122</v>
      </c>
    </row>
    <row r="238" s="14" customFormat="1">
      <c r="A238" s="14"/>
      <c r="B238" s="177"/>
      <c r="C238" s="14"/>
      <c r="D238" s="170" t="s">
        <v>135</v>
      </c>
      <c r="E238" s="178" t="s">
        <v>3</v>
      </c>
      <c r="F238" s="179" t="s">
        <v>137</v>
      </c>
      <c r="G238" s="14"/>
      <c r="H238" s="180">
        <v>4.9989999999999997</v>
      </c>
      <c r="I238" s="14"/>
      <c r="J238" s="14"/>
      <c r="K238" s="14"/>
      <c r="L238" s="177"/>
      <c r="M238" s="181"/>
      <c r="N238" s="182"/>
      <c r="O238" s="182"/>
      <c r="P238" s="182"/>
      <c r="Q238" s="182"/>
      <c r="R238" s="182"/>
      <c r="S238" s="182"/>
      <c r="T238" s="18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78" t="s">
        <v>135</v>
      </c>
      <c r="AU238" s="178" t="s">
        <v>131</v>
      </c>
      <c r="AV238" s="14" t="s">
        <v>138</v>
      </c>
      <c r="AW238" s="14" t="s">
        <v>30</v>
      </c>
      <c r="AX238" s="14" t="s">
        <v>69</v>
      </c>
      <c r="AY238" s="178" t="s">
        <v>122</v>
      </c>
    </row>
    <row r="239" s="13" customFormat="1">
      <c r="A239" s="13"/>
      <c r="B239" s="169"/>
      <c r="C239" s="13"/>
      <c r="D239" s="170" t="s">
        <v>135</v>
      </c>
      <c r="E239" s="171" t="s">
        <v>3</v>
      </c>
      <c r="F239" s="172" t="s">
        <v>253</v>
      </c>
      <c r="G239" s="13"/>
      <c r="H239" s="173">
        <v>56.466999999999999</v>
      </c>
      <c r="I239" s="13"/>
      <c r="J239" s="13"/>
      <c r="K239" s="13"/>
      <c r="L239" s="169"/>
      <c r="M239" s="174"/>
      <c r="N239" s="175"/>
      <c r="O239" s="175"/>
      <c r="P239" s="175"/>
      <c r="Q239" s="175"/>
      <c r="R239" s="175"/>
      <c r="S239" s="175"/>
      <c r="T239" s="17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71" t="s">
        <v>135</v>
      </c>
      <c r="AU239" s="171" t="s">
        <v>131</v>
      </c>
      <c r="AV239" s="13" t="s">
        <v>131</v>
      </c>
      <c r="AW239" s="13" t="s">
        <v>30</v>
      </c>
      <c r="AX239" s="13" t="s">
        <v>69</v>
      </c>
      <c r="AY239" s="171" t="s">
        <v>122</v>
      </c>
    </row>
    <row r="240" s="14" customFormat="1">
      <c r="A240" s="14"/>
      <c r="B240" s="177"/>
      <c r="C240" s="14"/>
      <c r="D240" s="170" t="s">
        <v>135</v>
      </c>
      <c r="E240" s="178" t="s">
        <v>3</v>
      </c>
      <c r="F240" s="179" t="s">
        <v>137</v>
      </c>
      <c r="G240" s="14"/>
      <c r="H240" s="180">
        <v>56.466999999999999</v>
      </c>
      <c r="I240" s="14"/>
      <c r="J240" s="14"/>
      <c r="K240" s="14"/>
      <c r="L240" s="177"/>
      <c r="M240" s="181"/>
      <c r="N240" s="182"/>
      <c r="O240" s="182"/>
      <c r="P240" s="182"/>
      <c r="Q240" s="182"/>
      <c r="R240" s="182"/>
      <c r="S240" s="182"/>
      <c r="T240" s="18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78" t="s">
        <v>135</v>
      </c>
      <c r="AU240" s="178" t="s">
        <v>131</v>
      </c>
      <c r="AV240" s="14" t="s">
        <v>138</v>
      </c>
      <c r="AW240" s="14" t="s">
        <v>30</v>
      </c>
      <c r="AX240" s="14" t="s">
        <v>69</v>
      </c>
      <c r="AY240" s="178" t="s">
        <v>122</v>
      </c>
    </row>
    <row r="241" s="15" customFormat="1">
      <c r="A241" s="15"/>
      <c r="B241" s="184"/>
      <c r="C241" s="15"/>
      <c r="D241" s="170" t="s">
        <v>135</v>
      </c>
      <c r="E241" s="185" t="s">
        <v>3</v>
      </c>
      <c r="F241" s="186" t="s">
        <v>145</v>
      </c>
      <c r="G241" s="15"/>
      <c r="H241" s="187">
        <v>226.30799999999999</v>
      </c>
      <c r="I241" s="15"/>
      <c r="J241" s="15"/>
      <c r="K241" s="15"/>
      <c r="L241" s="184"/>
      <c r="M241" s="188"/>
      <c r="N241" s="189"/>
      <c r="O241" s="189"/>
      <c r="P241" s="189"/>
      <c r="Q241" s="189"/>
      <c r="R241" s="189"/>
      <c r="S241" s="189"/>
      <c r="T241" s="19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185" t="s">
        <v>135</v>
      </c>
      <c r="AU241" s="185" t="s">
        <v>131</v>
      </c>
      <c r="AV241" s="15" t="s">
        <v>130</v>
      </c>
      <c r="AW241" s="15" t="s">
        <v>30</v>
      </c>
      <c r="AX241" s="15" t="s">
        <v>74</v>
      </c>
      <c r="AY241" s="185" t="s">
        <v>122</v>
      </c>
    </row>
    <row r="242" s="12" customFormat="1" ht="22.8" customHeight="1">
      <c r="A242" s="12"/>
      <c r="B242" s="140"/>
      <c r="C242" s="12"/>
      <c r="D242" s="141" t="s">
        <v>68</v>
      </c>
      <c r="E242" s="150" t="s">
        <v>254</v>
      </c>
      <c r="F242" s="150" t="s">
        <v>255</v>
      </c>
      <c r="G242" s="12"/>
      <c r="H242" s="12"/>
      <c r="I242" s="12"/>
      <c r="J242" s="151">
        <f>BK242</f>
        <v>42045.130000000005</v>
      </c>
      <c r="K242" s="12"/>
      <c r="L242" s="140"/>
      <c r="M242" s="144"/>
      <c r="N242" s="145"/>
      <c r="O242" s="145"/>
      <c r="P242" s="146">
        <f>SUM(P243:P255)</f>
        <v>73.432128000000006</v>
      </c>
      <c r="Q242" s="145"/>
      <c r="R242" s="146">
        <f>SUM(R243:R255)</f>
        <v>0</v>
      </c>
      <c r="S242" s="145"/>
      <c r="T242" s="147">
        <f>SUM(T243:T255)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41" t="s">
        <v>74</v>
      </c>
      <c r="AT242" s="148" t="s">
        <v>68</v>
      </c>
      <c r="AU242" s="148" t="s">
        <v>74</v>
      </c>
      <c r="AY242" s="141" t="s">
        <v>122</v>
      </c>
      <c r="BK242" s="149">
        <f>SUM(BK243:BK255)</f>
        <v>42045.130000000005</v>
      </c>
    </row>
    <row r="243" s="2" customFormat="1" ht="24.15" customHeight="1">
      <c r="A243" s="33"/>
      <c r="B243" s="152"/>
      <c r="C243" s="153" t="s">
        <v>256</v>
      </c>
      <c r="D243" s="153" t="s">
        <v>125</v>
      </c>
      <c r="E243" s="154" t="s">
        <v>257</v>
      </c>
      <c r="F243" s="155" t="s">
        <v>258</v>
      </c>
      <c r="G243" s="156" t="s">
        <v>259</v>
      </c>
      <c r="H243" s="157">
        <v>7.4530000000000003</v>
      </c>
      <c r="I243" s="158">
        <v>125</v>
      </c>
      <c r="J243" s="158">
        <f>ROUND(I243*H243,2)</f>
        <v>931.63</v>
      </c>
      <c r="K243" s="155" t="s">
        <v>129</v>
      </c>
      <c r="L243" s="34"/>
      <c r="M243" s="159" t="s">
        <v>3</v>
      </c>
      <c r="N243" s="160" t="s">
        <v>41</v>
      </c>
      <c r="O243" s="161">
        <v>0.080000000000000002</v>
      </c>
      <c r="P243" s="161">
        <f>O243*H243</f>
        <v>0.59623999999999999</v>
      </c>
      <c r="Q243" s="161">
        <v>0</v>
      </c>
      <c r="R243" s="161">
        <f>Q243*H243</f>
        <v>0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130</v>
      </c>
      <c r="AT243" s="163" t="s">
        <v>125</v>
      </c>
      <c r="AU243" s="163" t="s">
        <v>131</v>
      </c>
      <c r="AY243" s="20" t="s">
        <v>122</v>
      </c>
      <c r="BE243" s="164">
        <f>IF(N243="základní",J243,0)</f>
        <v>0</v>
      </c>
      <c r="BF243" s="164">
        <f>IF(N243="snížená",J243,0)</f>
        <v>931.63</v>
      </c>
      <c r="BG243" s="164">
        <f>IF(N243="zákl. přenesená",J243,0)</f>
        <v>0</v>
      </c>
      <c r="BH243" s="164">
        <f>IF(N243="sníž. přenesená",J243,0)</f>
        <v>0</v>
      </c>
      <c r="BI243" s="164">
        <f>IF(N243="nulová",J243,0)</f>
        <v>0</v>
      </c>
      <c r="BJ243" s="20" t="s">
        <v>131</v>
      </c>
      <c r="BK243" s="164">
        <f>ROUND(I243*H243,2)</f>
        <v>931.63</v>
      </c>
      <c r="BL243" s="20" t="s">
        <v>130</v>
      </c>
      <c r="BM243" s="163" t="s">
        <v>260</v>
      </c>
    </row>
    <row r="244" s="2" customFormat="1">
      <c r="A244" s="33"/>
      <c r="B244" s="34"/>
      <c r="C244" s="33"/>
      <c r="D244" s="165" t="s">
        <v>133</v>
      </c>
      <c r="E244" s="33"/>
      <c r="F244" s="166" t="s">
        <v>261</v>
      </c>
      <c r="G244" s="33"/>
      <c r="H244" s="33"/>
      <c r="I244" s="33"/>
      <c r="J244" s="33"/>
      <c r="K244" s="33"/>
      <c r="L244" s="34"/>
      <c r="M244" s="167"/>
      <c r="N244" s="168"/>
      <c r="O244" s="66"/>
      <c r="P244" s="66"/>
      <c r="Q244" s="66"/>
      <c r="R244" s="66"/>
      <c r="S244" s="66"/>
      <c r="T244" s="67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20" t="s">
        <v>133</v>
      </c>
      <c r="AU244" s="20" t="s">
        <v>131</v>
      </c>
    </row>
    <row r="245" s="2" customFormat="1" ht="24.15" customHeight="1">
      <c r="A245" s="33"/>
      <c r="B245" s="152"/>
      <c r="C245" s="153" t="s">
        <v>8</v>
      </c>
      <c r="D245" s="153" t="s">
        <v>125</v>
      </c>
      <c r="E245" s="154" t="s">
        <v>262</v>
      </c>
      <c r="F245" s="155" t="s">
        <v>263</v>
      </c>
      <c r="G245" s="156" t="s">
        <v>259</v>
      </c>
      <c r="H245" s="157">
        <v>147.30000000000001</v>
      </c>
      <c r="I245" s="158">
        <v>14.1</v>
      </c>
      <c r="J245" s="158">
        <f>ROUND(I245*H245,2)</f>
        <v>2076.9299999999998</v>
      </c>
      <c r="K245" s="155" t="s">
        <v>129</v>
      </c>
      <c r="L245" s="34"/>
      <c r="M245" s="159" t="s">
        <v>3</v>
      </c>
      <c r="N245" s="160" t="s">
        <v>41</v>
      </c>
      <c r="O245" s="161">
        <v>0.014</v>
      </c>
      <c r="P245" s="161">
        <f>O245*H245</f>
        <v>2.0622000000000003</v>
      </c>
      <c r="Q245" s="161">
        <v>0</v>
      </c>
      <c r="R245" s="161">
        <f>Q245*H245</f>
        <v>0</v>
      </c>
      <c r="S245" s="161">
        <v>0</v>
      </c>
      <c r="T245" s="16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130</v>
      </c>
      <c r="AT245" s="163" t="s">
        <v>125</v>
      </c>
      <c r="AU245" s="163" t="s">
        <v>131</v>
      </c>
      <c r="AY245" s="20" t="s">
        <v>122</v>
      </c>
      <c r="BE245" s="164">
        <f>IF(N245="základní",J245,0)</f>
        <v>0</v>
      </c>
      <c r="BF245" s="164">
        <f>IF(N245="snížená",J245,0)</f>
        <v>2076.9299999999998</v>
      </c>
      <c r="BG245" s="164">
        <f>IF(N245="zákl. přenesená",J245,0)</f>
        <v>0</v>
      </c>
      <c r="BH245" s="164">
        <f>IF(N245="sníž. přenesená",J245,0)</f>
        <v>0</v>
      </c>
      <c r="BI245" s="164">
        <f>IF(N245="nulová",J245,0)</f>
        <v>0</v>
      </c>
      <c r="BJ245" s="20" t="s">
        <v>131</v>
      </c>
      <c r="BK245" s="164">
        <f>ROUND(I245*H245,2)</f>
        <v>2076.9299999999998</v>
      </c>
      <c r="BL245" s="20" t="s">
        <v>130</v>
      </c>
      <c r="BM245" s="163" t="s">
        <v>264</v>
      </c>
    </row>
    <row r="246" s="2" customFormat="1">
      <c r="A246" s="33"/>
      <c r="B246" s="34"/>
      <c r="C246" s="33"/>
      <c r="D246" s="165" t="s">
        <v>133</v>
      </c>
      <c r="E246" s="33"/>
      <c r="F246" s="166" t="s">
        <v>265</v>
      </c>
      <c r="G246" s="33"/>
      <c r="H246" s="33"/>
      <c r="I246" s="33"/>
      <c r="J246" s="33"/>
      <c r="K246" s="33"/>
      <c r="L246" s="34"/>
      <c r="M246" s="167"/>
      <c r="N246" s="168"/>
      <c r="O246" s="66"/>
      <c r="P246" s="66"/>
      <c r="Q246" s="66"/>
      <c r="R246" s="66"/>
      <c r="S246" s="66"/>
      <c r="T246" s="67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20" t="s">
        <v>133</v>
      </c>
      <c r="AU246" s="20" t="s">
        <v>131</v>
      </c>
    </row>
    <row r="247" s="13" customFormat="1">
      <c r="A247" s="13"/>
      <c r="B247" s="169"/>
      <c r="C247" s="13"/>
      <c r="D247" s="170" t="s">
        <v>135</v>
      </c>
      <c r="E247" s="171" t="s">
        <v>3</v>
      </c>
      <c r="F247" s="172" t="s">
        <v>266</v>
      </c>
      <c r="G247" s="13"/>
      <c r="H247" s="173">
        <v>147.30000000000001</v>
      </c>
      <c r="I247" s="13"/>
      <c r="J247" s="13"/>
      <c r="K247" s="13"/>
      <c r="L247" s="169"/>
      <c r="M247" s="174"/>
      <c r="N247" s="175"/>
      <c r="O247" s="175"/>
      <c r="P247" s="175"/>
      <c r="Q247" s="175"/>
      <c r="R247" s="175"/>
      <c r="S247" s="175"/>
      <c r="T247" s="17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71" t="s">
        <v>135</v>
      </c>
      <c r="AU247" s="171" t="s">
        <v>131</v>
      </c>
      <c r="AV247" s="13" t="s">
        <v>131</v>
      </c>
      <c r="AW247" s="13" t="s">
        <v>30</v>
      </c>
      <c r="AX247" s="13" t="s">
        <v>74</v>
      </c>
      <c r="AY247" s="171" t="s">
        <v>122</v>
      </c>
    </row>
    <row r="248" s="2" customFormat="1" ht="16.5" customHeight="1">
      <c r="A248" s="33"/>
      <c r="B248" s="152"/>
      <c r="C248" s="153" t="s">
        <v>267</v>
      </c>
      <c r="D248" s="153" t="s">
        <v>125</v>
      </c>
      <c r="E248" s="154" t="s">
        <v>268</v>
      </c>
      <c r="F248" s="155" t="s">
        <v>269</v>
      </c>
      <c r="G248" s="156" t="s">
        <v>259</v>
      </c>
      <c r="H248" s="157">
        <v>7.4530000000000003</v>
      </c>
      <c r="I248" s="158">
        <v>128</v>
      </c>
      <c r="J248" s="158">
        <f>ROUND(I248*H248,2)</f>
        <v>953.98000000000002</v>
      </c>
      <c r="K248" s="155" t="s">
        <v>129</v>
      </c>
      <c r="L248" s="34"/>
      <c r="M248" s="159" t="s">
        <v>3</v>
      </c>
      <c r="N248" s="160" t="s">
        <v>41</v>
      </c>
      <c r="O248" s="161">
        <v>0.13600000000000001</v>
      </c>
      <c r="P248" s="161">
        <f>O248*H248</f>
        <v>1.0136080000000001</v>
      </c>
      <c r="Q248" s="161">
        <v>0</v>
      </c>
      <c r="R248" s="161">
        <f>Q248*H248</f>
        <v>0</v>
      </c>
      <c r="S248" s="161">
        <v>0</v>
      </c>
      <c r="T248" s="16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130</v>
      </c>
      <c r="AT248" s="163" t="s">
        <v>125</v>
      </c>
      <c r="AU248" s="163" t="s">
        <v>131</v>
      </c>
      <c r="AY248" s="20" t="s">
        <v>122</v>
      </c>
      <c r="BE248" s="164">
        <f>IF(N248="základní",J248,0)</f>
        <v>0</v>
      </c>
      <c r="BF248" s="164">
        <f>IF(N248="snížená",J248,0)</f>
        <v>953.98000000000002</v>
      </c>
      <c r="BG248" s="164">
        <f>IF(N248="zákl. přenesená",J248,0)</f>
        <v>0</v>
      </c>
      <c r="BH248" s="164">
        <f>IF(N248="sníž. přenesená",J248,0)</f>
        <v>0</v>
      </c>
      <c r="BI248" s="164">
        <f>IF(N248="nulová",J248,0)</f>
        <v>0</v>
      </c>
      <c r="BJ248" s="20" t="s">
        <v>131</v>
      </c>
      <c r="BK248" s="164">
        <f>ROUND(I248*H248,2)</f>
        <v>953.98000000000002</v>
      </c>
      <c r="BL248" s="20" t="s">
        <v>130</v>
      </c>
      <c r="BM248" s="163" t="s">
        <v>270</v>
      </c>
    </row>
    <row r="249" s="2" customFormat="1">
      <c r="A249" s="33"/>
      <c r="B249" s="34"/>
      <c r="C249" s="33"/>
      <c r="D249" s="165" t="s">
        <v>133</v>
      </c>
      <c r="E249" s="33"/>
      <c r="F249" s="166" t="s">
        <v>271</v>
      </c>
      <c r="G249" s="33"/>
      <c r="H249" s="33"/>
      <c r="I249" s="33"/>
      <c r="J249" s="33"/>
      <c r="K249" s="33"/>
      <c r="L249" s="34"/>
      <c r="M249" s="167"/>
      <c r="N249" s="168"/>
      <c r="O249" s="66"/>
      <c r="P249" s="66"/>
      <c r="Q249" s="66"/>
      <c r="R249" s="66"/>
      <c r="S249" s="66"/>
      <c r="T249" s="67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20" t="s">
        <v>133</v>
      </c>
      <c r="AU249" s="20" t="s">
        <v>131</v>
      </c>
    </row>
    <row r="250" s="2" customFormat="1" ht="24.15" customHeight="1">
      <c r="A250" s="33"/>
      <c r="B250" s="152"/>
      <c r="C250" s="153" t="s">
        <v>272</v>
      </c>
      <c r="D250" s="153" t="s">
        <v>125</v>
      </c>
      <c r="E250" s="154" t="s">
        <v>273</v>
      </c>
      <c r="F250" s="155" t="s">
        <v>274</v>
      </c>
      <c r="G250" s="156" t="s">
        <v>259</v>
      </c>
      <c r="H250" s="157">
        <v>7.4530000000000003</v>
      </c>
      <c r="I250" s="158">
        <v>3490</v>
      </c>
      <c r="J250" s="158">
        <f>ROUND(I250*H250,2)</f>
        <v>26010.970000000001</v>
      </c>
      <c r="K250" s="155" t="s">
        <v>129</v>
      </c>
      <c r="L250" s="34"/>
      <c r="M250" s="159" t="s">
        <v>3</v>
      </c>
      <c r="N250" s="160" t="s">
        <v>41</v>
      </c>
      <c r="O250" s="161">
        <v>9.0999999999999996</v>
      </c>
      <c r="P250" s="161">
        <f>O250*H250</f>
        <v>67.822299999999998</v>
      </c>
      <c r="Q250" s="161">
        <v>0</v>
      </c>
      <c r="R250" s="161">
        <f>Q250*H250</f>
        <v>0</v>
      </c>
      <c r="S250" s="161">
        <v>0</v>
      </c>
      <c r="T250" s="16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130</v>
      </c>
      <c r="AT250" s="163" t="s">
        <v>125</v>
      </c>
      <c r="AU250" s="163" t="s">
        <v>131</v>
      </c>
      <c r="AY250" s="20" t="s">
        <v>122</v>
      </c>
      <c r="BE250" s="164">
        <f>IF(N250="základní",J250,0)</f>
        <v>0</v>
      </c>
      <c r="BF250" s="164">
        <f>IF(N250="snížená",J250,0)</f>
        <v>26010.970000000001</v>
      </c>
      <c r="BG250" s="164">
        <f>IF(N250="zákl. přenesená",J250,0)</f>
        <v>0</v>
      </c>
      <c r="BH250" s="164">
        <f>IF(N250="sníž. přenesená",J250,0)</f>
        <v>0</v>
      </c>
      <c r="BI250" s="164">
        <f>IF(N250="nulová",J250,0)</f>
        <v>0</v>
      </c>
      <c r="BJ250" s="20" t="s">
        <v>131</v>
      </c>
      <c r="BK250" s="164">
        <f>ROUND(I250*H250,2)</f>
        <v>26010.970000000001</v>
      </c>
      <c r="BL250" s="20" t="s">
        <v>130</v>
      </c>
      <c r="BM250" s="163" t="s">
        <v>275</v>
      </c>
    </row>
    <row r="251" s="2" customFormat="1">
      <c r="A251" s="33"/>
      <c r="B251" s="34"/>
      <c r="C251" s="33"/>
      <c r="D251" s="165" t="s">
        <v>133</v>
      </c>
      <c r="E251" s="33"/>
      <c r="F251" s="166" t="s">
        <v>276</v>
      </c>
      <c r="G251" s="33"/>
      <c r="H251" s="33"/>
      <c r="I251" s="33"/>
      <c r="J251" s="33"/>
      <c r="K251" s="33"/>
      <c r="L251" s="34"/>
      <c r="M251" s="167"/>
      <c r="N251" s="168"/>
      <c r="O251" s="66"/>
      <c r="P251" s="66"/>
      <c r="Q251" s="66"/>
      <c r="R251" s="66"/>
      <c r="S251" s="66"/>
      <c r="T251" s="67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20" t="s">
        <v>133</v>
      </c>
      <c r="AU251" s="20" t="s">
        <v>131</v>
      </c>
    </row>
    <row r="252" s="2" customFormat="1" ht="33" customHeight="1">
      <c r="A252" s="33"/>
      <c r="B252" s="152"/>
      <c r="C252" s="153" t="s">
        <v>277</v>
      </c>
      <c r="D252" s="153" t="s">
        <v>125</v>
      </c>
      <c r="E252" s="154" t="s">
        <v>278</v>
      </c>
      <c r="F252" s="155" t="s">
        <v>279</v>
      </c>
      <c r="G252" s="156" t="s">
        <v>259</v>
      </c>
      <c r="H252" s="157">
        <v>7.4530000000000003</v>
      </c>
      <c r="I252" s="158">
        <v>99.700000000000003</v>
      </c>
      <c r="J252" s="158">
        <f>ROUND(I252*H252,2)</f>
        <v>743.05999999999995</v>
      </c>
      <c r="K252" s="155" t="s">
        <v>129</v>
      </c>
      <c r="L252" s="34"/>
      <c r="M252" s="159" t="s">
        <v>3</v>
      </c>
      <c r="N252" s="160" t="s">
        <v>41</v>
      </c>
      <c r="O252" s="161">
        <v>0.26000000000000001</v>
      </c>
      <c r="P252" s="161">
        <f>O252*H252</f>
        <v>1.9377800000000001</v>
      </c>
      <c r="Q252" s="161">
        <v>0</v>
      </c>
      <c r="R252" s="161">
        <f>Q252*H252</f>
        <v>0</v>
      </c>
      <c r="S252" s="161">
        <v>0</v>
      </c>
      <c r="T252" s="16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130</v>
      </c>
      <c r="AT252" s="163" t="s">
        <v>125</v>
      </c>
      <c r="AU252" s="163" t="s">
        <v>131</v>
      </c>
      <c r="AY252" s="20" t="s">
        <v>122</v>
      </c>
      <c r="BE252" s="164">
        <f>IF(N252="základní",J252,0)</f>
        <v>0</v>
      </c>
      <c r="BF252" s="164">
        <f>IF(N252="snížená",J252,0)</f>
        <v>743.05999999999995</v>
      </c>
      <c r="BG252" s="164">
        <f>IF(N252="zákl. přenesená",J252,0)</f>
        <v>0</v>
      </c>
      <c r="BH252" s="164">
        <f>IF(N252="sníž. přenesená",J252,0)</f>
        <v>0</v>
      </c>
      <c r="BI252" s="164">
        <f>IF(N252="nulová",J252,0)</f>
        <v>0</v>
      </c>
      <c r="BJ252" s="20" t="s">
        <v>131</v>
      </c>
      <c r="BK252" s="164">
        <f>ROUND(I252*H252,2)</f>
        <v>743.05999999999995</v>
      </c>
      <c r="BL252" s="20" t="s">
        <v>130</v>
      </c>
      <c r="BM252" s="163" t="s">
        <v>280</v>
      </c>
    </row>
    <row r="253" s="2" customFormat="1">
      <c r="A253" s="33"/>
      <c r="B253" s="34"/>
      <c r="C253" s="33"/>
      <c r="D253" s="165" t="s">
        <v>133</v>
      </c>
      <c r="E253" s="33"/>
      <c r="F253" s="166" t="s">
        <v>281</v>
      </c>
      <c r="G253" s="33"/>
      <c r="H253" s="33"/>
      <c r="I253" s="33"/>
      <c r="J253" s="33"/>
      <c r="K253" s="33"/>
      <c r="L253" s="34"/>
      <c r="M253" s="167"/>
      <c r="N253" s="168"/>
      <c r="O253" s="66"/>
      <c r="P253" s="66"/>
      <c r="Q253" s="66"/>
      <c r="R253" s="66"/>
      <c r="S253" s="66"/>
      <c r="T253" s="67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20" t="s">
        <v>133</v>
      </c>
      <c r="AU253" s="20" t="s">
        <v>131</v>
      </c>
    </row>
    <row r="254" s="2" customFormat="1" ht="24.15" customHeight="1">
      <c r="A254" s="33"/>
      <c r="B254" s="152"/>
      <c r="C254" s="153" t="s">
        <v>282</v>
      </c>
      <c r="D254" s="153" t="s">
        <v>125</v>
      </c>
      <c r="E254" s="154" t="s">
        <v>283</v>
      </c>
      <c r="F254" s="155" t="s">
        <v>284</v>
      </c>
      <c r="G254" s="156" t="s">
        <v>259</v>
      </c>
      <c r="H254" s="157">
        <v>7.4530000000000003</v>
      </c>
      <c r="I254" s="158">
        <v>1520</v>
      </c>
      <c r="J254" s="158">
        <f>ROUND(I254*H254,2)</f>
        <v>11328.56</v>
      </c>
      <c r="K254" s="155" t="s">
        <v>129</v>
      </c>
      <c r="L254" s="34"/>
      <c r="M254" s="159" t="s">
        <v>3</v>
      </c>
      <c r="N254" s="160" t="s">
        <v>41</v>
      </c>
      <c r="O254" s="161">
        <v>0</v>
      </c>
      <c r="P254" s="161">
        <f>O254*H254</f>
        <v>0</v>
      </c>
      <c r="Q254" s="161">
        <v>0</v>
      </c>
      <c r="R254" s="161">
        <f>Q254*H254</f>
        <v>0</v>
      </c>
      <c r="S254" s="161">
        <v>0</v>
      </c>
      <c r="T254" s="16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130</v>
      </c>
      <c r="AT254" s="163" t="s">
        <v>125</v>
      </c>
      <c r="AU254" s="163" t="s">
        <v>131</v>
      </c>
      <c r="AY254" s="20" t="s">
        <v>122</v>
      </c>
      <c r="BE254" s="164">
        <f>IF(N254="základní",J254,0)</f>
        <v>0</v>
      </c>
      <c r="BF254" s="164">
        <f>IF(N254="snížená",J254,0)</f>
        <v>11328.56</v>
      </c>
      <c r="BG254" s="164">
        <f>IF(N254="zákl. přenesená",J254,0)</f>
        <v>0</v>
      </c>
      <c r="BH254" s="164">
        <f>IF(N254="sníž. přenesená",J254,0)</f>
        <v>0</v>
      </c>
      <c r="BI254" s="164">
        <f>IF(N254="nulová",J254,0)</f>
        <v>0</v>
      </c>
      <c r="BJ254" s="20" t="s">
        <v>131</v>
      </c>
      <c r="BK254" s="164">
        <f>ROUND(I254*H254,2)</f>
        <v>11328.56</v>
      </c>
      <c r="BL254" s="20" t="s">
        <v>130</v>
      </c>
      <c r="BM254" s="163" t="s">
        <v>285</v>
      </c>
    </row>
    <row r="255" s="2" customFormat="1">
      <c r="A255" s="33"/>
      <c r="B255" s="34"/>
      <c r="C255" s="33"/>
      <c r="D255" s="165" t="s">
        <v>133</v>
      </c>
      <c r="E255" s="33"/>
      <c r="F255" s="166" t="s">
        <v>286</v>
      </c>
      <c r="G255" s="33"/>
      <c r="H255" s="33"/>
      <c r="I255" s="33"/>
      <c r="J255" s="33"/>
      <c r="K255" s="33"/>
      <c r="L255" s="34"/>
      <c r="M255" s="167"/>
      <c r="N255" s="168"/>
      <c r="O255" s="66"/>
      <c r="P255" s="66"/>
      <c r="Q255" s="66"/>
      <c r="R255" s="66"/>
      <c r="S255" s="66"/>
      <c r="T255" s="67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20" t="s">
        <v>133</v>
      </c>
      <c r="AU255" s="20" t="s">
        <v>131</v>
      </c>
    </row>
    <row r="256" s="12" customFormat="1" ht="22.8" customHeight="1">
      <c r="A256" s="12"/>
      <c r="B256" s="140"/>
      <c r="C256" s="12"/>
      <c r="D256" s="141" t="s">
        <v>68</v>
      </c>
      <c r="E256" s="150" t="s">
        <v>287</v>
      </c>
      <c r="F256" s="150" t="s">
        <v>288</v>
      </c>
      <c r="G256" s="12"/>
      <c r="H256" s="12"/>
      <c r="I256" s="12"/>
      <c r="J256" s="151">
        <f>BK256</f>
        <v>4250.0799999999999</v>
      </c>
      <c r="K256" s="12"/>
      <c r="L256" s="140"/>
      <c r="M256" s="144"/>
      <c r="N256" s="145"/>
      <c r="O256" s="145"/>
      <c r="P256" s="146">
        <f>SUM(P257:P258)</f>
        <v>10.372719999999999</v>
      </c>
      <c r="Q256" s="145"/>
      <c r="R256" s="146">
        <f>SUM(R257:R258)</f>
        <v>0</v>
      </c>
      <c r="S256" s="145"/>
      <c r="T256" s="147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41" t="s">
        <v>74</v>
      </c>
      <c r="AT256" s="148" t="s">
        <v>68</v>
      </c>
      <c r="AU256" s="148" t="s">
        <v>74</v>
      </c>
      <c r="AY256" s="141" t="s">
        <v>122</v>
      </c>
      <c r="BK256" s="149">
        <f>SUM(BK257:BK258)</f>
        <v>4250.0799999999999</v>
      </c>
    </row>
    <row r="257" s="2" customFormat="1" ht="33" customHeight="1">
      <c r="A257" s="33"/>
      <c r="B257" s="152"/>
      <c r="C257" s="153" t="s">
        <v>289</v>
      </c>
      <c r="D257" s="153" t="s">
        <v>125</v>
      </c>
      <c r="E257" s="154" t="s">
        <v>290</v>
      </c>
      <c r="F257" s="155" t="s">
        <v>291</v>
      </c>
      <c r="G257" s="156" t="s">
        <v>259</v>
      </c>
      <c r="H257" s="157">
        <v>2.1040000000000001</v>
      </c>
      <c r="I257" s="158">
        <v>2020</v>
      </c>
      <c r="J257" s="158">
        <f>ROUND(I257*H257,2)</f>
        <v>4250.0799999999999</v>
      </c>
      <c r="K257" s="155" t="s">
        <v>129</v>
      </c>
      <c r="L257" s="34"/>
      <c r="M257" s="159" t="s">
        <v>3</v>
      </c>
      <c r="N257" s="160" t="s">
        <v>41</v>
      </c>
      <c r="O257" s="161">
        <v>4.9299999999999997</v>
      </c>
      <c r="P257" s="161">
        <f>O257*H257</f>
        <v>10.372719999999999</v>
      </c>
      <c r="Q257" s="161">
        <v>0</v>
      </c>
      <c r="R257" s="161">
        <f>Q257*H257</f>
        <v>0</v>
      </c>
      <c r="S257" s="161">
        <v>0</v>
      </c>
      <c r="T257" s="16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3" t="s">
        <v>130</v>
      </c>
      <c r="AT257" s="163" t="s">
        <v>125</v>
      </c>
      <c r="AU257" s="163" t="s">
        <v>131</v>
      </c>
      <c r="AY257" s="20" t="s">
        <v>122</v>
      </c>
      <c r="BE257" s="164">
        <f>IF(N257="základní",J257,0)</f>
        <v>0</v>
      </c>
      <c r="BF257" s="164">
        <f>IF(N257="snížená",J257,0)</f>
        <v>4250.0799999999999</v>
      </c>
      <c r="BG257" s="164">
        <f>IF(N257="zákl. přenesená",J257,0)</f>
        <v>0</v>
      </c>
      <c r="BH257" s="164">
        <f>IF(N257="sníž. přenesená",J257,0)</f>
        <v>0</v>
      </c>
      <c r="BI257" s="164">
        <f>IF(N257="nulová",J257,0)</f>
        <v>0</v>
      </c>
      <c r="BJ257" s="20" t="s">
        <v>131</v>
      </c>
      <c r="BK257" s="164">
        <f>ROUND(I257*H257,2)</f>
        <v>4250.0799999999999</v>
      </c>
      <c r="BL257" s="20" t="s">
        <v>130</v>
      </c>
      <c r="BM257" s="163" t="s">
        <v>292</v>
      </c>
    </row>
    <row r="258" s="2" customFormat="1">
      <c r="A258" s="33"/>
      <c r="B258" s="34"/>
      <c r="C258" s="33"/>
      <c r="D258" s="165" t="s">
        <v>133</v>
      </c>
      <c r="E258" s="33"/>
      <c r="F258" s="166" t="s">
        <v>293</v>
      </c>
      <c r="G258" s="33"/>
      <c r="H258" s="33"/>
      <c r="I258" s="33"/>
      <c r="J258" s="33"/>
      <c r="K258" s="33"/>
      <c r="L258" s="34"/>
      <c r="M258" s="167"/>
      <c r="N258" s="168"/>
      <c r="O258" s="66"/>
      <c r="P258" s="66"/>
      <c r="Q258" s="66"/>
      <c r="R258" s="66"/>
      <c r="S258" s="66"/>
      <c r="T258" s="67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20" t="s">
        <v>133</v>
      </c>
      <c r="AU258" s="20" t="s">
        <v>131</v>
      </c>
    </row>
    <row r="259" s="12" customFormat="1" ht="25.92" customHeight="1">
      <c r="A259" s="12"/>
      <c r="B259" s="140"/>
      <c r="C259" s="12"/>
      <c r="D259" s="141" t="s">
        <v>68</v>
      </c>
      <c r="E259" s="142" t="s">
        <v>294</v>
      </c>
      <c r="F259" s="142" t="s">
        <v>295</v>
      </c>
      <c r="G259" s="12"/>
      <c r="H259" s="12"/>
      <c r="I259" s="12"/>
      <c r="J259" s="143">
        <f>BK259</f>
        <v>506113.77999999997</v>
      </c>
      <c r="K259" s="12"/>
      <c r="L259" s="140"/>
      <c r="M259" s="144"/>
      <c r="N259" s="145"/>
      <c r="O259" s="145"/>
      <c r="P259" s="146">
        <f>P260+P284+P300+P341+P391+P396+P409+P458+P475+P483+P496+P551+P591+P616+P675+P711+P757</f>
        <v>388.42684300000002</v>
      </c>
      <c r="Q259" s="145"/>
      <c r="R259" s="146">
        <f>R260+R284+R300+R341+R391+R396+R409+R458+R475+R483+R496+R551+R591+R616+R675+R711+R757</f>
        <v>2.2493140199999999</v>
      </c>
      <c r="S259" s="145"/>
      <c r="T259" s="147">
        <f>T260+T284+T300+T341+T391+T396+T409+T458+T475+T483+T496+T551+T591+T616+T675+T711+T757</f>
        <v>5.0364550200000009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41" t="s">
        <v>131</v>
      </c>
      <c r="AT259" s="148" t="s">
        <v>68</v>
      </c>
      <c r="AU259" s="148" t="s">
        <v>69</v>
      </c>
      <c r="AY259" s="141" t="s">
        <v>122</v>
      </c>
      <c r="BK259" s="149">
        <f>BK260+BK284+BK300+BK341+BK391+BK396+BK409+BK458+BK475+BK483+BK496+BK551+BK591+BK616+BK675+BK711+BK757</f>
        <v>506113.77999999997</v>
      </c>
    </row>
    <row r="260" s="12" customFormat="1" ht="22.8" customHeight="1">
      <c r="A260" s="12"/>
      <c r="B260" s="140"/>
      <c r="C260" s="12"/>
      <c r="D260" s="141" t="s">
        <v>68</v>
      </c>
      <c r="E260" s="150" t="s">
        <v>296</v>
      </c>
      <c r="F260" s="150" t="s">
        <v>297</v>
      </c>
      <c r="G260" s="12"/>
      <c r="H260" s="12"/>
      <c r="I260" s="12"/>
      <c r="J260" s="151">
        <f>BK260</f>
        <v>9883.9799999999996</v>
      </c>
      <c r="K260" s="12"/>
      <c r="L260" s="140"/>
      <c r="M260" s="144"/>
      <c r="N260" s="145"/>
      <c r="O260" s="145"/>
      <c r="P260" s="146">
        <f>SUM(P261:P283)</f>
        <v>4.9171300000000011</v>
      </c>
      <c r="Q260" s="145"/>
      <c r="R260" s="146">
        <f>SUM(R261:R283)</f>
        <v>0.050220380000000002</v>
      </c>
      <c r="S260" s="145"/>
      <c r="T260" s="147">
        <f>SUM(T261:T283)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41" t="s">
        <v>131</v>
      </c>
      <c r="AT260" s="148" t="s">
        <v>68</v>
      </c>
      <c r="AU260" s="148" t="s">
        <v>74</v>
      </c>
      <c r="AY260" s="141" t="s">
        <v>122</v>
      </c>
      <c r="BK260" s="149">
        <f>SUM(BK261:BK283)</f>
        <v>9883.9799999999996</v>
      </c>
    </row>
    <row r="261" s="2" customFormat="1" ht="24.15" customHeight="1">
      <c r="A261" s="33"/>
      <c r="B261" s="152"/>
      <c r="C261" s="153" t="s">
        <v>298</v>
      </c>
      <c r="D261" s="153" t="s">
        <v>125</v>
      </c>
      <c r="E261" s="154" t="s">
        <v>299</v>
      </c>
      <c r="F261" s="155" t="s">
        <v>300</v>
      </c>
      <c r="G261" s="156" t="s">
        <v>128</v>
      </c>
      <c r="H261" s="157">
        <v>5.3879999999999999</v>
      </c>
      <c r="I261" s="158">
        <v>484</v>
      </c>
      <c r="J261" s="158">
        <f>ROUND(I261*H261,2)</f>
        <v>2607.79</v>
      </c>
      <c r="K261" s="155" t="s">
        <v>129</v>
      </c>
      <c r="L261" s="34"/>
      <c r="M261" s="159" t="s">
        <v>3</v>
      </c>
      <c r="N261" s="160" t="s">
        <v>41</v>
      </c>
      <c r="O261" s="161">
        <v>0.14999999999999999</v>
      </c>
      <c r="P261" s="161">
        <f>O261*H261</f>
        <v>0.80819999999999992</v>
      </c>
      <c r="Q261" s="161">
        <v>0.0035000000000000001</v>
      </c>
      <c r="R261" s="161">
        <f>Q261*H261</f>
        <v>0.018858</v>
      </c>
      <c r="S261" s="161">
        <v>0</v>
      </c>
      <c r="T261" s="16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3" t="s">
        <v>231</v>
      </c>
      <c r="AT261" s="163" t="s">
        <v>125</v>
      </c>
      <c r="AU261" s="163" t="s">
        <v>131</v>
      </c>
      <c r="AY261" s="20" t="s">
        <v>122</v>
      </c>
      <c r="BE261" s="164">
        <f>IF(N261="základní",J261,0)</f>
        <v>0</v>
      </c>
      <c r="BF261" s="164">
        <f>IF(N261="snížená",J261,0)</f>
        <v>2607.79</v>
      </c>
      <c r="BG261" s="164">
        <f>IF(N261="zákl. přenesená",J261,0)</f>
        <v>0</v>
      </c>
      <c r="BH261" s="164">
        <f>IF(N261="sníž. přenesená",J261,0)</f>
        <v>0</v>
      </c>
      <c r="BI261" s="164">
        <f>IF(N261="nulová",J261,0)</f>
        <v>0</v>
      </c>
      <c r="BJ261" s="20" t="s">
        <v>131</v>
      </c>
      <c r="BK261" s="164">
        <f>ROUND(I261*H261,2)</f>
        <v>2607.79</v>
      </c>
      <c r="BL261" s="20" t="s">
        <v>231</v>
      </c>
      <c r="BM261" s="163" t="s">
        <v>301</v>
      </c>
    </row>
    <row r="262" s="2" customFormat="1">
      <c r="A262" s="33"/>
      <c r="B262" s="34"/>
      <c r="C262" s="33"/>
      <c r="D262" s="165" t="s">
        <v>133</v>
      </c>
      <c r="E262" s="33"/>
      <c r="F262" s="166" t="s">
        <v>302</v>
      </c>
      <c r="G262" s="33"/>
      <c r="H262" s="33"/>
      <c r="I262" s="33"/>
      <c r="J262" s="33"/>
      <c r="K262" s="33"/>
      <c r="L262" s="34"/>
      <c r="M262" s="167"/>
      <c r="N262" s="168"/>
      <c r="O262" s="66"/>
      <c r="P262" s="66"/>
      <c r="Q262" s="66"/>
      <c r="R262" s="66"/>
      <c r="S262" s="66"/>
      <c r="T262" s="67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20" t="s">
        <v>133</v>
      </c>
      <c r="AU262" s="20" t="s">
        <v>131</v>
      </c>
    </row>
    <row r="263" s="13" customFormat="1">
      <c r="A263" s="13"/>
      <c r="B263" s="169"/>
      <c r="C263" s="13"/>
      <c r="D263" s="170" t="s">
        <v>135</v>
      </c>
      <c r="E263" s="171" t="s">
        <v>3</v>
      </c>
      <c r="F263" s="172" t="s">
        <v>142</v>
      </c>
      <c r="G263" s="13"/>
      <c r="H263" s="173">
        <v>4.2450000000000001</v>
      </c>
      <c r="I263" s="13"/>
      <c r="J263" s="13"/>
      <c r="K263" s="13"/>
      <c r="L263" s="169"/>
      <c r="M263" s="174"/>
      <c r="N263" s="175"/>
      <c r="O263" s="175"/>
      <c r="P263" s="175"/>
      <c r="Q263" s="175"/>
      <c r="R263" s="175"/>
      <c r="S263" s="175"/>
      <c r="T263" s="17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71" t="s">
        <v>135</v>
      </c>
      <c r="AU263" s="171" t="s">
        <v>131</v>
      </c>
      <c r="AV263" s="13" t="s">
        <v>131</v>
      </c>
      <c r="AW263" s="13" t="s">
        <v>30</v>
      </c>
      <c r="AX263" s="13" t="s">
        <v>69</v>
      </c>
      <c r="AY263" s="171" t="s">
        <v>122</v>
      </c>
    </row>
    <row r="264" s="14" customFormat="1">
      <c r="A264" s="14"/>
      <c r="B264" s="177"/>
      <c r="C264" s="14"/>
      <c r="D264" s="170" t="s">
        <v>135</v>
      </c>
      <c r="E264" s="178" t="s">
        <v>3</v>
      </c>
      <c r="F264" s="179" t="s">
        <v>137</v>
      </c>
      <c r="G264" s="14"/>
      <c r="H264" s="180">
        <v>4.2450000000000001</v>
      </c>
      <c r="I264" s="14"/>
      <c r="J264" s="14"/>
      <c r="K264" s="14"/>
      <c r="L264" s="177"/>
      <c r="M264" s="181"/>
      <c r="N264" s="182"/>
      <c r="O264" s="182"/>
      <c r="P264" s="182"/>
      <c r="Q264" s="182"/>
      <c r="R264" s="182"/>
      <c r="S264" s="182"/>
      <c r="T264" s="18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78" t="s">
        <v>135</v>
      </c>
      <c r="AU264" s="178" t="s">
        <v>131</v>
      </c>
      <c r="AV264" s="14" t="s">
        <v>138</v>
      </c>
      <c r="AW264" s="14" t="s">
        <v>30</v>
      </c>
      <c r="AX264" s="14" t="s">
        <v>69</v>
      </c>
      <c r="AY264" s="178" t="s">
        <v>122</v>
      </c>
    </row>
    <row r="265" s="13" customFormat="1">
      <c r="A265" s="13"/>
      <c r="B265" s="169"/>
      <c r="C265" s="13"/>
      <c r="D265" s="170" t="s">
        <v>135</v>
      </c>
      <c r="E265" s="171" t="s">
        <v>3</v>
      </c>
      <c r="F265" s="172" t="s">
        <v>144</v>
      </c>
      <c r="G265" s="13"/>
      <c r="H265" s="173">
        <v>1.143</v>
      </c>
      <c r="I265" s="13"/>
      <c r="J265" s="13"/>
      <c r="K265" s="13"/>
      <c r="L265" s="169"/>
      <c r="M265" s="174"/>
      <c r="N265" s="175"/>
      <c r="O265" s="175"/>
      <c r="P265" s="175"/>
      <c r="Q265" s="175"/>
      <c r="R265" s="175"/>
      <c r="S265" s="175"/>
      <c r="T265" s="17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71" t="s">
        <v>135</v>
      </c>
      <c r="AU265" s="171" t="s">
        <v>131</v>
      </c>
      <c r="AV265" s="13" t="s">
        <v>131</v>
      </c>
      <c r="AW265" s="13" t="s">
        <v>30</v>
      </c>
      <c r="AX265" s="13" t="s">
        <v>69</v>
      </c>
      <c r="AY265" s="171" t="s">
        <v>122</v>
      </c>
    </row>
    <row r="266" s="14" customFormat="1">
      <c r="A266" s="14"/>
      <c r="B266" s="177"/>
      <c r="C266" s="14"/>
      <c r="D266" s="170" t="s">
        <v>135</v>
      </c>
      <c r="E266" s="178" t="s">
        <v>3</v>
      </c>
      <c r="F266" s="179" t="s">
        <v>137</v>
      </c>
      <c r="G266" s="14"/>
      <c r="H266" s="180">
        <v>1.143</v>
      </c>
      <c r="I266" s="14"/>
      <c r="J266" s="14"/>
      <c r="K266" s="14"/>
      <c r="L266" s="177"/>
      <c r="M266" s="181"/>
      <c r="N266" s="182"/>
      <c r="O266" s="182"/>
      <c r="P266" s="182"/>
      <c r="Q266" s="182"/>
      <c r="R266" s="182"/>
      <c r="S266" s="182"/>
      <c r="T266" s="18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78" t="s">
        <v>135</v>
      </c>
      <c r="AU266" s="178" t="s">
        <v>131</v>
      </c>
      <c r="AV266" s="14" t="s">
        <v>138</v>
      </c>
      <c r="AW266" s="14" t="s">
        <v>30</v>
      </c>
      <c r="AX266" s="14" t="s">
        <v>69</v>
      </c>
      <c r="AY266" s="178" t="s">
        <v>122</v>
      </c>
    </row>
    <row r="267" s="15" customFormat="1">
      <c r="A267" s="15"/>
      <c r="B267" s="184"/>
      <c r="C267" s="15"/>
      <c r="D267" s="170" t="s">
        <v>135</v>
      </c>
      <c r="E267" s="185" t="s">
        <v>3</v>
      </c>
      <c r="F267" s="186" t="s">
        <v>145</v>
      </c>
      <c r="G267" s="15"/>
      <c r="H267" s="187">
        <v>5.3879999999999999</v>
      </c>
      <c r="I267" s="15"/>
      <c r="J267" s="15"/>
      <c r="K267" s="15"/>
      <c r="L267" s="184"/>
      <c r="M267" s="188"/>
      <c r="N267" s="189"/>
      <c r="O267" s="189"/>
      <c r="P267" s="189"/>
      <c r="Q267" s="189"/>
      <c r="R267" s="189"/>
      <c r="S267" s="189"/>
      <c r="T267" s="190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185" t="s">
        <v>135</v>
      </c>
      <c r="AU267" s="185" t="s">
        <v>131</v>
      </c>
      <c r="AV267" s="15" t="s">
        <v>130</v>
      </c>
      <c r="AW267" s="15" t="s">
        <v>30</v>
      </c>
      <c r="AX267" s="15" t="s">
        <v>74</v>
      </c>
      <c r="AY267" s="185" t="s">
        <v>122</v>
      </c>
    </row>
    <row r="268" s="2" customFormat="1" ht="24.15" customHeight="1">
      <c r="A268" s="33"/>
      <c r="B268" s="152"/>
      <c r="C268" s="153" t="s">
        <v>303</v>
      </c>
      <c r="D268" s="153" t="s">
        <v>125</v>
      </c>
      <c r="E268" s="154" t="s">
        <v>304</v>
      </c>
      <c r="F268" s="155" t="s">
        <v>305</v>
      </c>
      <c r="G268" s="156" t="s">
        <v>128</v>
      </c>
      <c r="H268" s="157">
        <v>8.4890000000000008</v>
      </c>
      <c r="I268" s="158">
        <v>511</v>
      </c>
      <c r="J268" s="158">
        <f>ROUND(I268*H268,2)</f>
        <v>4337.8800000000001</v>
      </c>
      <c r="K268" s="155" t="s">
        <v>129</v>
      </c>
      <c r="L268" s="34"/>
      <c r="M268" s="159" t="s">
        <v>3</v>
      </c>
      <c r="N268" s="160" t="s">
        <v>41</v>
      </c>
      <c r="O268" s="161">
        <v>0.20999999999999999</v>
      </c>
      <c r="P268" s="161">
        <f>O268*H268</f>
        <v>1.7826900000000001</v>
      </c>
      <c r="Q268" s="161">
        <v>0.0035000000000000001</v>
      </c>
      <c r="R268" s="161">
        <f>Q268*H268</f>
        <v>0.029711500000000002</v>
      </c>
      <c r="S268" s="161">
        <v>0</v>
      </c>
      <c r="T268" s="16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3" t="s">
        <v>231</v>
      </c>
      <c r="AT268" s="163" t="s">
        <v>125</v>
      </c>
      <c r="AU268" s="163" t="s">
        <v>131</v>
      </c>
      <c r="AY268" s="20" t="s">
        <v>122</v>
      </c>
      <c r="BE268" s="164">
        <f>IF(N268="základní",J268,0)</f>
        <v>0</v>
      </c>
      <c r="BF268" s="164">
        <f>IF(N268="snížená",J268,0)</f>
        <v>4337.8800000000001</v>
      </c>
      <c r="BG268" s="164">
        <f>IF(N268="zákl. přenesená",J268,0)</f>
        <v>0</v>
      </c>
      <c r="BH268" s="164">
        <f>IF(N268="sníž. přenesená",J268,0)</f>
        <v>0</v>
      </c>
      <c r="BI268" s="164">
        <f>IF(N268="nulová",J268,0)</f>
        <v>0</v>
      </c>
      <c r="BJ268" s="20" t="s">
        <v>131</v>
      </c>
      <c r="BK268" s="164">
        <f>ROUND(I268*H268,2)</f>
        <v>4337.8800000000001</v>
      </c>
      <c r="BL268" s="20" t="s">
        <v>231</v>
      </c>
      <c r="BM268" s="163" t="s">
        <v>306</v>
      </c>
    </row>
    <row r="269" s="2" customFormat="1">
      <c r="A269" s="33"/>
      <c r="B269" s="34"/>
      <c r="C269" s="33"/>
      <c r="D269" s="165" t="s">
        <v>133</v>
      </c>
      <c r="E269" s="33"/>
      <c r="F269" s="166" t="s">
        <v>307</v>
      </c>
      <c r="G269" s="33"/>
      <c r="H269" s="33"/>
      <c r="I269" s="33"/>
      <c r="J269" s="33"/>
      <c r="K269" s="33"/>
      <c r="L269" s="34"/>
      <c r="M269" s="167"/>
      <c r="N269" s="168"/>
      <c r="O269" s="66"/>
      <c r="P269" s="66"/>
      <c r="Q269" s="66"/>
      <c r="R269" s="66"/>
      <c r="S269" s="66"/>
      <c r="T269" s="67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20" t="s">
        <v>133</v>
      </c>
      <c r="AU269" s="20" t="s">
        <v>131</v>
      </c>
    </row>
    <row r="270" s="13" customFormat="1">
      <c r="A270" s="13"/>
      <c r="B270" s="169"/>
      <c r="C270" s="13"/>
      <c r="D270" s="170" t="s">
        <v>135</v>
      </c>
      <c r="E270" s="171" t="s">
        <v>3</v>
      </c>
      <c r="F270" s="172" t="s">
        <v>308</v>
      </c>
      <c r="G270" s="13"/>
      <c r="H270" s="173">
        <v>7.5</v>
      </c>
      <c r="I270" s="13"/>
      <c r="J270" s="13"/>
      <c r="K270" s="13"/>
      <c r="L270" s="169"/>
      <c r="M270" s="174"/>
      <c r="N270" s="175"/>
      <c r="O270" s="175"/>
      <c r="P270" s="175"/>
      <c r="Q270" s="175"/>
      <c r="R270" s="175"/>
      <c r="S270" s="175"/>
      <c r="T270" s="17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71" t="s">
        <v>135</v>
      </c>
      <c r="AU270" s="171" t="s">
        <v>131</v>
      </c>
      <c r="AV270" s="13" t="s">
        <v>131</v>
      </c>
      <c r="AW270" s="13" t="s">
        <v>30</v>
      </c>
      <c r="AX270" s="13" t="s">
        <v>69</v>
      </c>
      <c r="AY270" s="171" t="s">
        <v>122</v>
      </c>
    </row>
    <row r="271" s="14" customFormat="1">
      <c r="A271" s="14"/>
      <c r="B271" s="177"/>
      <c r="C271" s="14"/>
      <c r="D271" s="170" t="s">
        <v>135</v>
      </c>
      <c r="E271" s="178" t="s">
        <v>3</v>
      </c>
      <c r="F271" s="179" t="s">
        <v>137</v>
      </c>
      <c r="G271" s="14"/>
      <c r="H271" s="180">
        <v>7.5</v>
      </c>
      <c r="I271" s="14"/>
      <c r="J271" s="14"/>
      <c r="K271" s="14"/>
      <c r="L271" s="177"/>
      <c r="M271" s="181"/>
      <c r="N271" s="182"/>
      <c r="O271" s="182"/>
      <c r="P271" s="182"/>
      <c r="Q271" s="182"/>
      <c r="R271" s="182"/>
      <c r="S271" s="182"/>
      <c r="T271" s="18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78" t="s">
        <v>135</v>
      </c>
      <c r="AU271" s="178" t="s">
        <v>131</v>
      </c>
      <c r="AV271" s="14" t="s">
        <v>138</v>
      </c>
      <c r="AW271" s="14" t="s">
        <v>30</v>
      </c>
      <c r="AX271" s="14" t="s">
        <v>69</v>
      </c>
      <c r="AY271" s="178" t="s">
        <v>122</v>
      </c>
    </row>
    <row r="272" s="13" customFormat="1">
      <c r="A272" s="13"/>
      <c r="B272" s="169"/>
      <c r="C272" s="13"/>
      <c r="D272" s="170" t="s">
        <v>135</v>
      </c>
      <c r="E272" s="171" t="s">
        <v>3</v>
      </c>
      <c r="F272" s="172" t="s">
        <v>309</v>
      </c>
      <c r="G272" s="13"/>
      <c r="H272" s="173">
        <v>0.98899999999999999</v>
      </c>
      <c r="I272" s="13"/>
      <c r="J272" s="13"/>
      <c r="K272" s="13"/>
      <c r="L272" s="169"/>
      <c r="M272" s="174"/>
      <c r="N272" s="175"/>
      <c r="O272" s="175"/>
      <c r="P272" s="175"/>
      <c r="Q272" s="175"/>
      <c r="R272" s="175"/>
      <c r="S272" s="175"/>
      <c r="T272" s="17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71" t="s">
        <v>135</v>
      </c>
      <c r="AU272" s="171" t="s">
        <v>131</v>
      </c>
      <c r="AV272" s="13" t="s">
        <v>131</v>
      </c>
      <c r="AW272" s="13" t="s">
        <v>30</v>
      </c>
      <c r="AX272" s="13" t="s">
        <v>69</v>
      </c>
      <c r="AY272" s="171" t="s">
        <v>122</v>
      </c>
    </row>
    <row r="273" s="14" customFormat="1">
      <c r="A273" s="14"/>
      <c r="B273" s="177"/>
      <c r="C273" s="14"/>
      <c r="D273" s="170" t="s">
        <v>135</v>
      </c>
      <c r="E273" s="178" t="s">
        <v>3</v>
      </c>
      <c r="F273" s="179" t="s">
        <v>137</v>
      </c>
      <c r="G273" s="14"/>
      <c r="H273" s="180">
        <v>0.98899999999999999</v>
      </c>
      <c r="I273" s="14"/>
      <c r="J273" s="14"/>
      <c r="K273" s="14"/>
      <c r="L273" s="177"/>
      <c r="M273" s="181"/>
      <c r="N273" s="182"/>
      <c r="O273" s="182"/>
      <c r="P273" s="182"/>
      <c r="Q273" s="182"/>
      <c r="R273" s="182"/>
      <c r="S273" s="182"/>
      <c r="T273" s="18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78" t="s">
        <v>135</v>
      </c>
      <c r="AU273" s="178" t="s">
        <v>131</v>
      </c>
      <c r="AV273" s="14" t="s">
        <v>138</v>
      </c>
      <c r="AW273" s="14" t="s">
        <v>30</v>
      </c>
      <c r="AX273" s="14" t="s">
        <v>69</v>
      </c>
      <c r="AY273" s="178" t="s">
        <v>122</v>
      </c>
    </row>
    <row r="274" s="15" customFormat="1">
      <c r="A274" s="15"/>
      <c r="B274" s="184"/>
      <c r="C274" s="15"/>
      <c r="D274" s="170" t="s">
        <v>135</v>
      </c>
      <c r="E274" s="185" t="s">
        <v>3</v>
      </c>
      <c r="F274" s="186" t="s">
        <v>145</v>
      </c>
      <c r="G274" s="15"/>
      <c r="H274" s="187">
        <v>8.4890000000000008</v>
      </c>
      <c r="I274" s="15"/>
      <c r="J274" s="15"/>
      <c r="K274" s="15"/>
      <c r="L274" s="184"/>
      <c r="M274" s="188"/>
      <c r="N274" s="189"/>
      <c r="O274" s="189"/>
      <c r="P274" s="189"/>
      <c r="Q274" s="189"/>
      <c r="R274" s="189"/>
      <c r="S274" s="189"/>
      <c r="T274" s="19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185" t="s">
        <v>135</v>
      </c>
      <c r="AU274" s="185" t="s">
        <v>131</v>
      </c>
      <c r="AV274" s="15" t="s">
        <v>130</v>
      </c>
      <c r="AW274" s="15" t="s">
        <v>30</v>
      </c>
      <c r="AX274" s="15" t="s">
        <v>74</v>
      </c>
      <c r="AY274" s="185" t="s">
        <v>122</v>
      </c>
    </row>
    <row r="275" s="2" customFormat="1" ht="24.15" customHeight="1">
      <c r="A275" s="33"/>
      <c r="B275" s="152"/>
      <c r="C275" s="153" t="s">
        <v>310</v>
      </c>
      <c r="D275" s="153" t="s">
        <v>125</v>
      </c>
      <c r="E275" s="154" t="s">
        <v>311</v>
      </c>
      <c r="F275" s="155" t="s">
        <v>312</v>
      </c>
      <c r="G275" s="156" t="s">
        <v>181</v>
      </c>
      <c r="H275" s="157">
        <v>18.760000000000002</v>
      </c>
      <c r="I275" s="158">
        <v>69.400000000000006</v>
      </c>
      <c r="J275" s="158">
        <f>ROUND(I275*H275,2)</f>
        <v>1301.9400000000001</v>
      </c>
      <c r="K275" s="155" t="s">
        <v>129</v>
      </c>
      <c r="L275" s="34"/>
      <c r="M275" s="159" t="s">
        <v>3</v>
      </c>
      <c r="N275" s="160" t="s">
        <v>41</v>
      </c>
      <c r="O275" s="161">
        <v>0.124</v>
      </c>
      <c r="P275" s="161">
        <f>O275*H275</f>
        <v>2.3262400000000003</v>
      </c>
      <c r="Q275" s="161">
        <v>0</v>
      </c>
      <c r="R275" s="161">
        <f>Q275*H275</f>
        <v>0</v>
      </c>
      <c r="S275" s="161">
        <v>0</v>
      </c>
      <c r="T275" s="16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3" t="s">
        <v>231</v>
      </c>
      <c r="AT275" s="163" t="s">
        <v>125</v>
      </c>
      <c r="AU275" s="163" t="s">
        <v>131</v>
      </c>
      <c r="AY275" s="20" t="s">
        <v>122</v>
      </c>
      <c r="BE275" s="164">
        <f>IF(N275="základní",J275,0)</f>
        <v>0</v>
      </c>
      <c r="BF275" s="164">
        <f>IF(N275="snížená",J275,0)</f>
        <v>1301.9400000000001</v>
      </c>
      <c r="BG275" s="164">
        <f>IF(N275="zákl. přenesená",J275,0)</f>
        <v>0</v>
      </c>
      <c r="BH275" s="164">
        <f>IF(N275="sníž. přenesená",J275,0)</f>
        <v>0</v>
      </c>
      <c r="BI275" s="164">
        <f>IF(N275="nulová",J275,0)</f>
        <v>0</v>
      </c>
      <c r="BJ275" s="20" t="s">
        <v>131</v>
      </c>
      <c r="BK275" s="164">
        <f>ROUND(I275*H275,2)</f>
        <v>1301.9400000000001</v>
      </c>
      <c r="BL275" s="20" t="s">
        <v>231</v>
      </c>
      <c r="BM275" s="163" t="s">
        <v>313</v>
      </c>
    </row>
    <row r="276" s="2" customFormat="1">
      <c r="A276" s="33"/>
      <c r="B276" s="34"/>
      <c r="C276" s="33"/>
      <c r="D276" s="165" t="s">
        <v>133</v>
      </c>
      <c r="E276" s="33"/>
      <c r="F276" s="166" t="s">
        <v>314</v>
      </c>
      <c r="G276" s="33"/>
      <c r="H276" s="33"/>
      <c r="I276" s="33"/>
      <c r="J276" s="33"/>
      <c r="K276" s="33"/>
      <c r="L276" s="34"/>
      <c r="M276" s="167"/>
      <c r="N276" s="168"/>
      <c r="O276" s="66"/>
      <c r="P276" s="66"/>
      <c r="Q276" s="66"/>
      <c r="R276" s="66"/>
      <c r="S276" s="66"/>
      <c r="T276" s="67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20" t="s">
        <v>133</v>
      </c>
      <c r="AU276" s="20" t="s">
        <v>131</v>
      </c>
    </row>
    <row r="277" s="13" customFormat="1">
      <c r="A277" s="13"/>
      <c r="B277" s="169"/>
      <c r="C277" s="13"/>
      <c r="D277" s="170" t="s">
        <v>135</v>
      </c>
      <c r="E277" s="171" t="s">
        <v>3</v>
      </c>
      <c r="F277" s="172" t="s">
        <v>315</v>
      </c>
      <c r="G277" s="13"/>
      <c r="H277" s="173">
        <v>5.5</v>
      </c>
      <c r="I277" s="13"/>
      <c r="J277" s="13"/>
      <c r="K277" s="13"/>
      <c r="L277" s="169"/>
      <c r="M277" s="174"/>
      <c r="N277" s="175"/>
      <c r="O277" s="175"/>
      <c r="P277" s="175"/>
      <c r="Q277" s="175"/>
      <c r="R277" s="175"/>
      <c r="S277" s="175"/>
      <c r="T277" s="17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71" t="s">
        <v>135</v>
      </c>
      <c r="AU277" s="171" t="s">
        <v>131</v>
      </c>
      <c r="AV277" s="13" t="s">
        <v>131</v>
      </c>
      <c r="AW277" s="13" t="s">
        <v>30</v>
      </c>
      <c r="AX277" s="13" t="s">
        <v>69</v>
      </c>
      <c r="AY277" s="171" t="s">
        <v>122</v>
      </c>
    </row>
    <row r="278" s="13" customFormat="1">
      <c r="A278" s="13"/>
      <c r="B278" s="169"/>
      <c r="C278" s="13"/>
      <c r="D278" s="170" t="s">
        <v>135</v>
      </c>
      <c r="E278" s="171" t="s">
        <v>3</v>
      </c>
      <c r="F278" s="172" t="s">
        <v>316</v>
      </c>
      <c r="G278" s="13"/>
      <c r="H278" s="173">
        <v>13.26</v>
      </c>
      <c r="I278" s="13"/>
      <c r="J278" s="13"/>
      <c r="K278" s="13"/>
      <c r="L278" s="169"/>
      <c r="M278" s="174"/>
      <c r="N278" s="175"/>
      <c r="O278" s="175"/>
      <c r="P278" s="175"/>
      <c r="Q278" s="175"/>
      <c r="R278" s="175"/>
      <c r="S278" s="175"/>
      <c r="T278" s="17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71" t="s">
        <v>135</v>
      </c>
      <c r="AU278" s="171" t="s">
        <v>131</v>
      </c>
      <c r="AV278" s="13" t="s">
        <v>131</v>
      </c>
      <c r="AW278" s="13" t="s">
        <v>30</v>
      </c>
      <c r="AX278" s="13" t="s">
        <v>69</v>
      </c>
      <c r="AY278" s="171" t="s">
        <v>122</v>
      </c>
    </row>
    <row r="279" s="15" customFormat="1">
      <c r="A279" s="15"/>
      <c r="B279" s="184"/>
      <c r="C279" s="15"/>
      <c r="D279" s="170" t="s">
        <v>135</v>
      </c>
      <c r="E279" s="185" t="s">
        <v>3</v>
      </c>
      <c r="F279" s="186" t="s">
        <v>145</v>
      </c>
      <c r="G279" s="15"/>
      <c r="H279" s="187">
        <v>18.759999999999998</v>
      </c>
      <c r="I279" s="15"/>
      <c r="J279" s="15"/>
      <c r="K279" s="15"/>
      <c r="L279" s="184"/>
      <c r="M279" s="188"/>
      <c r="N279" s="189"/>
      <c r="O279" s="189"/>
      <c r="P279" s="189"/>
      <c r="Q279" s="189"/>
      <c r="R279" s="189"/>
      <c r="S279" s="189"/>
      <c r="T279" s="19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185" t="s">
        <v>135</v>
      </c>
      <c r="AU279" s="185" t="s">
        <v>131</v>
      </c>
      <c r="AV279" s="15" t="s">
        <v>130</v>
      </c>
      <c r="AW279" s="15" t="s">
        <v>30</v>
      </c>
      <c r="AX279" s="15" t="s">
        <v>74</v>
      </c>
      <c r="AY279" s="185" t="s">
        <v>122</v>
      </c>
    </row>
    <row r="280" s="2" customFormat="1" ht="16.5" customHeight="1">
      <c r="A280" s="33"/>
      <c r="B280" s="152"/>
      <c r="C280" s="191" t="s">
        <v>317</v>
      </c>
      <c r="D280" s="191" t="s">
        <v>318</v>
      </c>
      <c r="E280" s="192" t="s">
        <v>319</v>
      </c>
      <c r="F280" s="193" t="s">
        <v>320</v>
      </c>
      <c r="G280" s="194" t="s">
        <v>181</v>
      </c>
      <c r="H280" s="195">
        <v>20.635999999999999</v>
      </c>
      <c r="I280" s="196">
        <v>64.400000000000006</v>
      </c>
      <c r="J280" s="196">
        <f>ROUND(I280*H280,2)</f>
        <v>1328.96</v>
      </c>
      <c r="K280" s="193" t="s">
        <v>129</v>
      </c>
      <c r="L280" s="197"/>
      <c r="M280" s="198" t="s">
        <v>3</v>
      </c>
      <c r="N280" s="199" t="s">
        <v>41</v>
      </c>
      <c r="O280" s="161">
        <v>0</v>
      </c>
      <c r="P280" s="161">
        <f>O280*H280</f>
        <v>0</v>
      </c>
      <c r="Q280" s="161">
        <v>8.0000000000000007E-05</v>
      </c>
      <c r="R280" s="161">
        <f>Q280*H280</f>
        <v>0.00165088</v>
      </c>
      <c r="S280" s="161">
        <v>0</v>
      </c>
      <c r="T280" s="16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3" t="s">
        <v>321</v>
      </c>
      <c r="AT280" s="163" t="s">
        <v>318</v>
      </c>
      <c r="AU280" s="163" t="s">
        <v>131</v>
      </c>
      <c r="AY280" s="20" t="s">
        <v>122</v>
      </c>
      <c r="BE280" s="164">
        <f>IF(N280="základní",J280,0)</f>
        <v>0</v>
      </c>
      <c r="BF280" s="164">
        <f>IF(N280="snížená",J280,0)</f>
        <v>1328.96</v>
      </c>
      <c r="BG280" s="164">
        <f>IF(N280="zákl. přenesená",J280,0)</f>
        <v>0</v>
      </c>
      <c r="BH280" s="164">
        <f>IF(N280="sníž. přenesená",J280,0)</f>
        <v>0</v>
      </c>
      <c r="BI280" s="164">
        <f>IF(N280="nulová",J280,0)</f>
        <v>0</v>
      </c>
      <c r="BJ280" s="20" t="s">
        <v>131</v>
      </c>
      <c r="BK280" s="164">
        <f>ROUND(I280*H280,2)</f>
        <v>1328.96</v>
      </c>
      <c r="BL280" s="20" t="s">
        <v>231</v>
      </c>
      <c r="BM280" s="163" t="s">
        <v>322</v>
      </c>
    </row>
    <row r="281" s="13" customFormat="1">
      <c r="A281" s="13"/>
      <c r="B281" s="169"/>
      <c r="C281" s="13"/>
      <c r="D281" s="170" t="s">
        <v>135</v>
      </c>
      <c r="E281" s="171" t="s">
        <v>3</v>
      </c>
      <c r="F281" s="172" t="s">
        <v>323</v>
      </c>
      <c r="G281" s="13"/>
      <c r="H281" s="173">
        <v>20.635999999999999</v>
      </c>
      <c r="I281" s="13"/>
      <c r="J281" s="13"/>
      <c r="K281" s="13"/>
      <c r="L281" s="169"/>
      <c r="M281" s="174"/>
      <c r="N281" s="175"/>
      <c r="O281" s="175"/>
      <c r="P281" s="175"/>
      <c r="Q281" s="175"/>
      <c r="R281" s="175"/>
      <c r="S281" s="175"/>
      <c r="T281" s="17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71" t="s">
        <v>135</v>
      </c>
      <c r="AU281" s="171" t="s">
        <v>131</v>
      </c>
      <c r="AV281" s="13" t="s">
        <v>131</v>
      </c>
      <c r="AW281" s="13" t="s">
        <v>30</v>
      </c>
      <c r="AX281" s="13" t="s">
        <v>74</v>
      </c>
      <c r="AY281" s="171" t="s">
        <v>122</v>
      </c>
    </row>
    <row r="282" s="2" customFormat="1" ht="24.15" customHeight="1">
      <c r="A282" s="33"/>
      <c r="B282" s="152"/>
      <c r="C282" s="153" t="s">
        <v>324</v>
      </c>
      <c r="D282" s="153" t="s">
        <v>125</v>
      </c>
      <c r="E282" s="154" t="s">
        <v>325</v>
      </c>
      <c r="F282" s="155" t="s">
        <v>326</v>
      </c>
      <c r="G282" s="156" t="s">
        <v>327</v>
      </c>
      <c r="H282" s="157">
        <v>95.766000000000005</v>
      </c>
      <c r="I282" s="158">
        <v>3.21</v>
      </c>
      <c r="J282" s="158">
        <f>ROUND(I282*H282,2)</f>
        <v>307.41000000000003</v>
      </c>
      <c r="K282" s="155" t="s">
        <v>129</v>
      </c>
      <c r="L282" s="34"/>
      <c r="M282" s="159" t="s">
        <v>3</v>
      </c>
      <c r="N282" s="160" t="s">
        <v>41</v>
      </c>
      <c r="O282" s="161">
        <v>0</v>
      </c>
      <c r="P282" s="161">
        <f>O282*H282</f>
        <v>0</v>
      </c>
      <c r="Q282" s="161">
        <v>0</v>
      </c>
      <c r="R282" s="161">
        <f>Q282*H282</f>
        <v>0</v>
      </c>
      <c r="S282" s="161">
        <v>0</v>
      </c>
      <c r="T282" s="16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3" t="s">
        <v>231</v>
      </c>
      <c r="AT282" s="163" t="s">
        <v>125</v>
      </c>
      <c r="AU282" s="163" t="s">
        <v>131</v>
      </c>
      <c r="AY282" s="20" t="s">
        <v>122</v>
      </c>
      <c r="BE282" s="164">
        <f>IF(N282="základní",J282,0)</f>
        <v>0</v>
      </c>
      <c r="BF282" s="164">
        <f>IF(N282="snížená",J282,0)</f>
        <v>307.41000000000003</v>
      </c>
      <c r="BG282" s="164">
        <f>IF(N282="zákl. přenesená",J282,0)</f>
        <v>0</v>
      </c>
      <c r="BH282" s="164">
        <f>IF(N282="sníž. přenesená",J282,0)</f>
        <v>0</v>
      </c>
      <c r="BI282" s="164">
        <f>IF(N282="nulová",J282,0)</f>
        <v>0</v>
      </c>
      <c r="BJ282" s="20" t="s">
        <v>131</v>
      </c>
      <c r="BK282" s="164">
        <f>ROUND(I282*H282,2)</f>
        <v>307.41000000000003</v>
      </c>
      <c r="BL282" s="20" t="s">
        <v>231</v>
      </c>
      <c r="BM282" s="163" t="s">
        <v>328</v>
      </c>
    </row>
    <row r="283" s="2" customFormat="1">
      <c r="A283" s="33"/>
      <c r="B283" s="34"/>
      <c r="C283" s="33"/>
      <c r="D283" s="165" t="s">
        <v>133</v>
      </c>
      <c r="E283" s="33"/>
      <c r="F283" s="166" t="s">
        <v>329</v>
      </c>
      <c r="G283" s="33"/>
      <c r="H283" s="33"/>
      <c r="I283" s="33"/>
      <c r="J283" s="33"/>
      <c r="K283" s="33"/>
      <c r="L283" s="34"/>
      <c r="M283" s="167"/>
      <c r="N283" s="168"/>
      <c r="O283" s="66"/>
      <c r="P283" s="66"/>
      <c r="Q283" s="66"/>
      <c r="R283" s="66"/>
      <c r="S283" s="66"/>
      <c r="T283" s="67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20" t="s">
        <v>133</v>
      </c>
      <c r="AU283" s="20" t="s">
        <v>131</v>
      </c>
    </row>
    <row r="284" s="12" customFormat="1" ht="22.8" customHeight="1">
      <c r="A284" s="12"/>
      <c r="B284" s="140"/>
      <c r="C284" s="12"/>
      <c r="D284" s="141" t="s">
        <v>68</v>
      </c>
      <c r="E284" s="150" t="s">
        <v>330</v>
      </c>
      <c r="F284" s="150" t="s">
        <v>331</v>
      </c>
      <c r="G284" s="12"/>
      <c r="H284" s="12"/>
      <c r="I284" s="12"/>
      <c r="J284" s="151">
        <f>BK284</f>
        <v>11031.82</v>
      </c>
      <c r="K284" s="12"/>
      <c r="L284" s="140"/>
      <c r="M284" s="144"/>
      <c r="N284" s="145"/>
      <c r="O284" s="145"/>
      <c r="P284" s="146">
        <f>SUM(P285:P299)</f>
        <v>12.792000000000002</v>
      </c>
      <c r="Q284" s="145"/>
      <c r="R284" s="146">
        <f>SUM(R285:R299)</f>
        <v>0.0096399999999999993</v>
      </c>
      <c r="S284" s="145"/>
      <c r="T284" s="147">
        <f>SUM(T285:T299)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41" t="s">
        <v>131</v>
      </c>
      <c r="AT284" s="148" t="s">
        <v>68</v>
      </c>
      <c r="AU284" s="148" t="s">
        <v>74</v>
      </c>
      <c r="AY284" s="141" t="s">
        <v>122</v>
      </c>
      <c r="BK284" s="149">
        <f>SUM(BK285:BK299)</f>
        <v>11031.82</v>
      </c>
    </row>
    <row r="285" s="2" customFormat="1" ht="16.5" customHeight="1">
      <c r="A285" s="33"/>
      <c r="B285" s="152"/>
      <c r="C285" s="153" t="s">
        <v>321</v>
      </c>
      <c r="D285" s="153" t="s">
        <v>125</v>
      </c>
      <c r="E285" s="154" t="s">
        <v>332</v>
      </c>
      <c r="F285" s="155" t="s">
        <v>333</v>
      </c>
      <c r="G285" s="156" t="s">
        <v>181</v>
      </c>
      <c r="H285" s="157">
        <v>14</v>
      </c>
      <c r="I285" s="158">
        <v>531</v>
      </c>
      <c r="J285" s="158">
        <f>ROUND(I285*H285,2)</f>
        <v>7434</v>
      </c>
      <c r="K285" s="155" t="s">
        <v>129</v>
      </c>
      <c r="L285" s="34"/>
      <c r="M285" s="159" t="s">
        <v>3</v>
      </c>
      <c r="N285" s="160" t="s">
        <v>41</v>
      </c>
      <c r="O285" s="161">
        <v>0.72799999999999998</v>
      </c>
      <c r="P285" s="161">
        <f>O285*H285</f>
        <v>10.192</v>
      </c>
      <c r="Q285" s="161">
        <v>0.00048000000000000001</v>
      </c>
      <c r="R285" s="161">
        <f>Q285*H285</f>
        <v>0.0067200000000000003</v>
      </c>
      <c r="S285" s="161">
        <v>0</v>
      </c>
      <c r="T285" s="16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63" t="s">
        <v>231</v>
      </c>
      <c r="AT285" s="163" t="s">
        <v>125</v>
      </c>
      <c r="AU285" s="163" t="s">
        <v>131</v>
      </c>
      <c r="AY285" s="20" t="s">
        <v>122</v>
      </c>
      <c r="BE285" s="164">
        <f>IF(N285="základní",J285,0)</f>
        <v>0</v>
      </c>
      <c r="BF285" s="164">
        <f>IF(N285="snížená",J285,0)</f>
        <v>7434</v>
      </c>
      <c r="BG285" s="164">
        <f>IF(N285="zákl. přenesená",J285,0)</f>
        <v>0</v>
      </c>
      <c r="BH285" s="164">
        <f>IF(N285="sníž. přenesená",J285,0)</f>
        <v>0</v>
      </c>
      <c r="BI285" s="164">
        <f>IF(N285="nulová",J285,0)</f>
        <v>0</v>
      </c>
      <c r="BJ285" s="20" t="s">
        <v>131</v>
      </c>
      <c r="BK285" s="164">
        <f>ROUND(I285*H285,2)</f>
        <v>7434</v>
      </c>
      <c r="BL285" s="20" t="s">
        <v>231</v>
      </c>
      <c r="BM285" s="163" t="s">
        <v>334</v>
      </c>
    </row>
    <row r="286" s="2" customFormat="1">
      <c r="A286" s="33"/>
      <c r="B286" s="34"/>
      <c r="C286" s="33"/>
      <c r="D286" s="165" t="s">
        <v>133</v>
      </c>
      <c r="E286" s="33"/>
      <c r="F286" s="166" t="s">
        <v>335</v>
      </c>
      <c r="G286" s="33"/>
      <c r="H286" s="33"/>
      <c r="I286" s="33"/>
      <c r="J286" s="33"/>
      <c r="K286" s="33"/>
      <c r="L286" s="34"/>
      <c r="M286" s="167"/>
      <c r="N286" s="168"/>
      <c r="O286" s="66"/>
      <c r="P286" s="66"/>
      <c r="Q286" s="66"/>
      <c r="R286" s="66"/>
      <c r="S286" s="66"/>
      <c r="T286" s="67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20" t="s">
        <v>133</v>
      </c>
      <c r="AU286" s="20" t="s">
        <v>131</v>
      </c>
    </row>
    <row r="287" s="2" customFormat="1" ht="16.5" customHeight="1">
      <c r="A287" s="33"/>
      <c r="B287" s="152"/>
      <c r="C287" s="153" t="s">
        <v>336</v>
      </c>
      <c r="D287" s="153" t="s">
        <v>125</v>
      </c>
      <c r="E287" s="154" t="s">
        <v>337</v>
      </c>
      <c r="F287" s="155" t="s">
        <v>338</v>
      </c>
      <c r="G287" s="156" t="s">
        <v>181</v>
      </c>
      <c r="H287" s="157">
        <v>1</v>
      </c>
      <c r="I287" s="158">
        <v>802</v>
      </c>
      <c r="J287" s="158">
        <f>ROUND(I287*H287,2)</f>
        <v>802</v>
      </c>
      <c r="K287" s="155" t="s">
        <v>129</v>
      </c>
      <c r="L287" s="34"/>
      <c r="M287" s="159" t="s">
        <v>3</v>
      </c>
      <c r="N287" s="160" t="s">
        <v>41</v>
      </c>
      <c r="O287" s="161">
        <v>0.83199999999999996</v>
      </c>
      <c r="P287" s="161">
        <f>O287*H287</f>
        <v>0.83199999999999996</v>
      </c>
      <c r="Q287" s="161">
        <v>0.0022399999999999998</v>
      </c>
      <c r="R287" s="161">
        <f>Q287*H287</f>
        <v>0.0022399999999999998</v>
      </c>
      <c r="S287" s="161">
        <v>0</v>
      </c>
      <c r="T287" s="16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3" t="s">
        <v>231</v>
      </c>
      <c r="AT287" s="163" t="s">
        <v>125</v>
      </c>
      <c r="AU287" s="163" t="s">
        <v>131</v>
      </c>
      <c r="AY287" s="20" t="s">
        <v>122</v>
      </c>
      <c r="BE287" s="164">
        <f>IF(N287="základní",J287,0)</f>
        <v>0</v>
      </c>
      <c r="BF287" s="164">
        <f>IF(N287="snížená",J287,0)</f>
        <v>802</v>
      </c>
      <c r="BG287" s="164">
        <f>IF(N287="zákl. přenesená",J287,0)</f>
        <v>0</v>
      </c>
      <c r="BH287" s="164">
        <f>IF(N287="sníž. přenesená",J287,0)</f>
        <v>0</v>
      </c>
      <c r="BI287" s="164">
        <f>IF(N287="nulová",J287,0)</f>
        <v>0</v>
      </c>
      <c r="BJ287" s="20" t="s">
        <v>131</v>
      </c>
      <c r="BK287" s="164">
        <f>ROUND(I287*H287,2)</f>
        <v>802</v>
      </c>
      <c r="BL287" s="20" t="s">
        <v>231</v>
      </c>
      <c r="BM287" s="163" t="s">
        <v>339</v>
      </c>
    </row>
    <row r="288" s="2" customFormat="1">
      <c r="A288" s="33"/>
      <c r="B288" s="34"/>
      <c r="C288" s="33"/>
      <c r="D288" s="165" t="s">
        <v>133</v>
      </c>
      <c r="E288" s="33"/>
      <c r="F288" s="166" t="s">
        <v>340</v>
      </c>
      <c r="G288" s="33"/>
      <c r="H288" s="33"/>
      <c r="I288" s="33"/>
      <c r="J288" s="33"/>
      <c r="K288" s="33"/>
      <c r="L288" s="34"/>
      <c r="M288" s="167"/>
      <c r="N288" s="168"/>
      <c r="O288" s="66"/>
      <c r="P288" s="66"/>
      <c r="Q288" s="66"/>
      <c r="R288" s="66"/>
      <c r="S288" s="66"/>
      <c r="T288" s="67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20" t="s">
        <v>133</v>
      </c>
      <c r="AU288" s="20" t="s">
        <v>131</v>
      </c>
    </row>
    <row r="289" s="2" customFormat="1" ht="16.5" customHeight="1">
      <c r="A289" s="33"/>
      <c r="B289" s="152"/>
      <c r="C289" s="153" t="s">
        <v>341</v>
      </c>
      <c r="D289" s="153" t="s">
        <v>125</v>
      </c>
      <c r="E289" s="154" t="s">
        <v>342</v>
      </c>
      <c r="F289" s="155" t="s">
        <v>343</v>
      </c>
      <c r="G289" s="156" t="s">
        <v>344</v>
      </c>
      <c r="H289" s="157">
        <v>5</v>
      </c>
      <c r="I289" s="158">
        <v>97.299999999999997</v>
      </c>
      <c r="J289" s="158">
        <f>ROUND(I289*H289,2)</f>
        <v>486.5</v>
      </c>
      <c r="K289" s="155" t="s">
        <v>129</v>
      </c>
      <c r="L289" s="34"/>
      <c r="M289" s="159" t="s">
        <v>3</v>
      </c>
      <c r="N289" s="160" t="s">
        <v>41</v>
      </c>
      <c r="O289" s="161">
        <v>0.17399999999999999</v>
      </c>
      <c r="P289" s="161">
        <f>O289*H289</f>
        <v>0.86999999999999988</v>
      </c>
      <c r="Q289" s="161">
        <v>0</v>
      </c>
      <c r="R289" s="161">
        <f>Q289*H289</f>
        <v>0</v>
      </c>
      <c r="S289" s="161">
        <v>0</v>
      </c>
      <c r="T289" s="16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63" t="s">
        <v>231</v>
      </c>
      <c r="AT289" s="163" t="s">
        <v>125</v>
      </c>
      <c r="AU289" s="163" t="s">
        <v>131</v>
      </c>
      <c r="AY289" s="20" t="s">
        <v>122</v>
      </c>
      <c r="BE289" s="164">
        <f>IF(N289="základní",J289,0)</f>
        <v>0</v>
      </c>
      <c r="BF289" s="164">
        <f>IF(N289="snížená",J289,0)</f>
        <v>486.5</v>
      </c>
      <c r="BG289" s="164">
        <f>IF(N289="zákl. přenesená",J289,0)</f>
        <v>0</v>
      </c>
      <c r="BH289" s="164">
        <f>IF(N289="sníž. přenesená",J289,0)</f>
        <v>0</v>
      </c>
      <c r="BI289" s="164">
        <f>IF(N289="nulová",J289,0)</f>
        <v>0</v>
      </c>
      <c r="BJ289" s="20" t="s">
        <v>131</v>
      </c>
      <c r="BK289" s="164">
        <f>ROUND(I289*H289,2)</f>
        <v>486.5</v>
      </c>
      <c r="BL289" s="20" t="s">
        <v>231</v>
      </c>
      <c r="BM289" s="163" t="s">
        <v>345</v>
      </c>
    </row>
    <row r="290" s="2" customFormat="1">
      <c r="A290" s="33"/>
      <c r="B290" s="34"/>
      <c r="C290" s="33"/>
      <c r="D290" s="165" t="s">
        <v>133</v>
      </c>
      <c r="E290" s="33"/>
      <c r="F290" s="166" t="s">
        <v>346</v>
      </c>
      <c r="G290" s="33"/>
      <c r="H290" s="33"/>
      <c r="I290" s="33"/>
      <c r="J290" s="33"/>
      <c r="K290" s="33"/>
      <c r="L290" s="34"/>
      <c r="M290" s="167"/>
      <c r="N290" s="168"/>
      <c r="O290" s="66"/>
      <c r="P290" s="66"/>
      <c r="Q290" s="66"/>
      <c r="R290" s="66"/>
      <c r="S290" s="66"/>
      <c r="T290" s="67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20" t="s">
        <v>133</v>
      </c>
      <c r="AU290" s="20" t="s">
        <v>131</v>
      </c>
    </row>
    <row r="291" s="13" customFormat="1">
      <c r="A291" s="13"/>
      <c r="B291" s="169"/>
      <c r="C291" s="13"/>
      <c r="D291" s="170" t="s">
        <v>135</v>
      </c>
      <c r="E291" s="171" t="s">
        <v>3</v>
      </c>
      <c r="F291" s="172" t="s">
        <v>166</v>
      </c>
      <c r="G291" s="13"/>
      <c r="H291" s="173">
        <v>5</v>
      </c>
      <c r="I291" s="13"/>
      <c r="J291" s="13"/>
      <c r="K291" s="13"/>
      <c r="L291" s="169"/>
      <c r="M291" s="174"/>
      <c r="N291" s="175"/>
      <c r="O291" s="175"/>
      <c r="P291" s="175"/>
      <c r="Q291" s="175"/>
      <c r="R291" s="175"/>
      <c r="S291" s="175"/>
      <c r="T291" s="17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71" t="s">
        <v>135</v>
      </c>
      <c r="AU291" s="171" t="s">
        <v>131</v>
      </c>
      <c r="AV291" s="13" t="s">
        <v>131</v>
      </c>
      <c r="AW291" s="13" t="s">
        <v>30</v>
      </c>
      <c r="AX291" s="13" t="s">
        <v>69</v>
      </c>
      <c r="AY291" s="171" t="s">
        <v>122</v>
      </c>
    </row>
    <row r="292" s="15" customFormat="1">
      <c r="A292" s="15"/>
      <c r="B292" s="184"/>
      <c r="C292" s="15"/>
      <c r="D292" s="170" t="s">
        <v>135</v>
      </c>
      <c r="E292" s="185" t="s">
        <v>3</v>
      </c>
      <c r="F292" s="186" t="s">
        <v>145</v>
      </c>
      <c r="G292" s="15"/>
      <c r="H292" s="187">
        <v>5</v>
      </c>
      <c r="I292" s="15"/>
      <c r="J292" s="15"/>
      <c r="K292" s="15"/>
      <c r="L292" s="184"/>
      <c r="M292" s="188"/>
      <c r="N292" s="189"/>
      <c r="O292" s="189"/>
      <c r="P292" s="189"/>
      <c r="Q292" s="189"/>
      <c r="R292" s="189"/>
      <c r="S292" s="189"/>
      <c r="T292" s="190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185" t="s">
        <v>135</v>
      </c>
      <c r="AU292" s="185" t="s">
        <v>131</v>
      </c>
      <c r="AV292" s="15" t="s">
        <v>130</v>
      </c>
      <c r="AW292" s="15" t="s">
        <v>30</v>
      </c>
      <c r="AX292" s="15" t="s">
        <v>74</v>
      </c>
      <c r="AY292" s="185" t="s">
        <v>122</v>
      </c>
    </row>
    <row r="293" s="2" customFormat="1" ht="16.5" customHeight="1">
      <c r="A293" s="33"/>
      <c r="B293" s="152"/>
      <c r="C293" s="153" t="s">
        <v>347</v>
      </c>
      <c r="D293" s="153" t="s">
        <v>125</v>
      </c>
      <c r="E293" s="154" t="s">
        <v>348</v>
      </c>
      <c r="F293" s="155" t="s">
        <v>349</v>
      </c>
      <c r="G293" s="156" t="s">
        <v>344</v>
      </c>
      <c r="H293" s="157">
        <v>2</v>
      </c>
      <c r="I293" s="158">
        <v>96.799999999999997</v>
      </c>
      <c r="J293" s="158">
        <f>ROUND(I293*H293,2)</f>
        <v>193.59999999999999</v>
      </c>
      <c r="K293" s="155" t="s">
        <v>129</v>
      </c>
      <c r="L293" s="34"/>
      <c r="M293" s="159" t="s">
        <v>3</v>
      </c>
      <c r="N293" s="160" t="s">
        <v>41</v>
      </c>
      <c r="O293" s="161">
        <v>0.113</v>
      </c>
      <c r="P293" s="161">
        <f>O293*H293</f>
        <v>0.22600000000000001</v>
      </c>
      <c r="Q293" s="161">
        <v>6.0000000000000002E-05</v>
      </c>
      <c r="R293" s="161">
        <f>Q293*H293</f>
        <v>0.00012</v>
      </c>
      <c r="S293" s="161">
        <v>0</v>
      </c>
      <c r="T293" s="16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3" t="s">
        <v>231</v>
      </c>
      <c r="AT293" s="163" t="s">
        <v>125</v>
      </c>
      <c r="AU293" s="163" t="s">
        <v>131</v>
      </c>
      <c r="AY293" s="20" t="s">
        <v>122</v>
      </c>
      <c r="BE293" s="164">
        <f>IF(N293="základní",J293,0)</f>
        <v>0</v>
      </c>
      <c r="BF293" s="164">
        <f>IF(N293="snížená",J293,0)</f>
        <v>193.59999999999999</v>
      </c>
      <c r="BG293" s="164">
        <f>IF(N293="zákl. přenesená",J293,0)</f>
        <v>0</v>
      </c>
      <c r="BH293" s="164">
        <f>IF(N293="sníž. přenesená",J293,0)</f>
        <v>0</v>
      </c>
      <c r="BI293" s="164">
        <f>IF(N293="nulová",J293,0)</f>
        <v>0</v>
      </c>
      <c r="BJ293" s="20" t="s">
        <v>131</v>
      </c>
      <c r="BK293" s="164">
        <f>ROUND(I293*H293,2)</f>
        <v>193.59999999999999</v>
      </c>
      <c r="BL293" s="20" t="s">
        <v>231</v>
      </c>
      <c r="BM293" s="163" t="s">
        <v>350</v>
      </c>
    </row>
    <row r="294" s="2" customFormat="1">
      <c r="A294" s="33"/>
      <c r="B294" s="34"/>
      <c r="C294" s="33"/>
      <c r="D294" s="165" t="s">
        <v>133</v>
      </c>
      <c r="E294" s="33"/>
      <c r="F294" s="166" t="s">
        <v>351</v>
      </c>
      <c r="G294" s="33"/>
      <c r="H294" s="33"/>
      <c r="I294" s="33"/>
      <c r="J294" s="33"/>
      <c r="K294" s="33"/>
      <c r="L294" s="34"/>
      <c r="M294" s="167"/>
      <c r="N294" s="168"/>
      <c r="O294" s="66"/>
      <c r="P294" s="66"/>
      <c r="Q294" s="66"/>
      <c r="R294" s="66"/>
      <c r="S294" s="66"/>
      <c r="T294" s="67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20" t="s">
        <v>133</v>
      </c>
      <c r="AU294" s="20" t="s">
        <v>131</v>
      </c>
    </row>
    <row r="295" s="2" customFormat="1" ht="16.5" customHeight="1">
      <c r="A295" s="33"/>
      <c r="B295" s="152"/>
      <c r="C295" s="191" t="s">
        <v>352</v>
      </c>
      <c r="D295" s="191" t="s">
        <v>318</v>
      </c>
      <c r="E295" s="192" t="s">
        <v>353</v>
      </c>
      <c r="F295" s="193" t="s">
        <v>354</v>
      </c>
      <c r="G295" s="194" t="s">
        <v>344</v>
      </c>
      <c r="H295" s="195">
        <v>2</v>
      </c>
      <c r="I295" s="196">
        <v>765</v>
      </c>
      <c r="J295" s="196">
        <f>ROUND(I295*H295,2)</f>
        <v>1530</v>
      </c>
      <c r="K295" s="193" t="s">
        <v>129</v>
      </c>
      <c r="L295" s="197"/>
      <c r="M295" s="198" t="s">
        <v>3</v>
      </c>
      <c r="N295" s="199" t="s">
        <v>41</v>
      </c>
      <c r="O295" s="161">
        <v>0</v>
      </c>
      <c r="P295" s="161">
        <f>O295*H295</f>
        <v>0</v>
      </c>
      <c r="Q295" s="161">
        <v>0.00027999999999999998</v>
      </c>
      <c r="R295" s="161">
        <f>Q295*H295</f>
        <v>0.00055999999999999995</v>
      </c>
      <c r="S295" s="161">
        <v>0</v>
      </c>
      <c r="T295" s="16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3" t="s">
        <v>321</v>
      </c>
      <c r="AT295" s="163" t="s">
        <v>318</v>
      </c>
      <c r="AU295" s="163" t="s">
        <v>131</v>
      </c>
      <c r="AY295" s="20" t="s">
        <v>122</v>
      </c>
      <c r="BE295" s="164">
        <f>IF(N295="základní",J295,0)</f>
        <v>0</v>
      </c>
      <c r="BF295" s="164">
        <f>IF(N295="snížená",J295,0)</f>
        <v>1530</v>
      </c>
      <c r="BG295" s="164">
        <f>IF(N295="zákl. přenesená",J295,0)</f>
        <v>0</v>
      </c>
      <c r="BH295" s="164">
        <f>IF(N295="sníž. přenesená",J295,0)</f>
        <v>0</v>
      </c>
      <c r="BI295" s="164">
        <f>IF(N295="nulová",J295,0)</f>
        <v>0</v>
      </c>
      <c r="BJ295" s="20" t="s">
        <v>131</v>
      </c>
      <c r="BK295" s="164">
        <f>ROUND(I295*H295,2)</f>
        <v>1530</v>
      </c>
      <c r="BL295" s="20" t="s">
        <v>231</v>
      </c>
      <c r="BM295" s="163" t="s">
        <v>355</v>
      </c>
    </row>
    <row r="296" s="2" customFormat="1" ht="16.5" customHeight="1">
      <c r="A296" s="33"/>
      <c r="B296" s="152"/>
      <c r="C296" s="153" t="s">
        <v>356</v>
      </c>
      <c r="D296" s="153" t="s">
        <v>125</v>
      </c>
      <c r="E296" s="154" t="s">
        <v>357</v>
      </c>
      <c r="F296" s="155" t="s">
        <v>358</v>
      </c>
      <c r="G296" s="156" t="s">
        <v>181</v>
      </c>
      <c r="H296" s="157">
        <v>14</v>
      </c>
      <c r="I296" s="158">
        <v>27.600000000000001</v>
      </c>
      <c r="J296" s="158">
        <f>ROUND(I296*H296,2)</f>
        <v>386.39999999999998</v>
      </c>
      <c r="K296" s="155" t="s">
        <v>129</v>
      </c>
      <c r="L296" s="34"/>
      <c r="M296" s="159" t="s">
        <v>3</v>
      </c>
      <c r="N296" s="160" t="s">
        <v>41</v>
      </c>
      <c r="O296" s="161">
        <v>0.048000000000000001</v>
      </c>
      <c r="P296" s="161">
        <f>O296*H296</f>
        <v>0.67200000000000004</v>
      </c>
      <c r="Q296" s="161">
        <v>0</v>
      </c>
      <c r="R296" s="161">
        <f>Q296*H296</f>
        <v>0</v>
      </c>
      <c r="S296" s="161">
        <v>0</v>
      </c>
      <c r="T296" s="16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3" t="s">
        <v>231</v>
      </c>
      <c r="AT296" s="163" t="s">
        <v>125</v>
      </c>
      <c r="AU296" s="163" t="s">
        <v>131</v>
      </c>
      <c r="AY296" s="20" t="s">
        <v>122</v>
      </c>
      <c r="BE296" s="164">
        <f>IF(N296="základní",J296,0)</f>
        <v>0</v>
      </c>
      <c r="BF296" s="164">
        <f>IF(N296="snížená",J296,0)</f>
        <v>386.39999999999998</v>
      </c>
      <c r="BG296" s="164">
        <f>IF(N296="zákl. přenesená",J296,0)</f>
        <v>0</v>
      </c>
      <c r="BH296" s="164">
        <f>IF(N296="sníž. přenesená",J296,0)</f>
        <v>0</v>
      </c>
      <c r="BI296" s="164">
        <f>IF(N296="nulová",J296,0)</f>
        <v>0</v>
      </c>
      <c r="BJ296" s="20" t="s">
        <v>131</v>
      </c>
      <c r="BK296" s="164">
        <f>ROUND(I296*H296,2)</f>
        <v>386.39999999999998</v>
      </c>
      <c r="BL296" s="20" t="s">
        <v>231</v>
      </c>
      <c r="BM296" s="163" t="s">
        <v>359</v>
      </c>
    </row>
    <row r="297" s="2" customFormat="1">
      <c r="A297" s="33"/>
      <c r="B297" s="34"/>
      <c r="C297" s="33"/>
      <c r="D297" s="165" t="s">
        <v>133</v>
      </c>
      <c r="E297" s="33"/>
      <c r="F297" s="166" t="s">
        <v>360</v>
      </c>
      <c r="G297" s="33"/>
      <c r="H297" s="33"/>
      <c r="I297" s="33"/>
      <c r="J297" s="33"/>
      <c r="K297" s="33"/>
      <c r="L297" s="34"/>
      <c r="M297" s="167"/>
      <c r="N297" s="168"/>
      <c r="O297" s="66"/>
      <c r="P297" s="66"/>
      <c r="Q297" s="66"/>
      <c r="R297" s="66"/>
      <c r="S297" s="66"/>
      <c r="T297" s="67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20" t="s">
        <v>133</v>
      </c>
      <c r="AU297" s="20" t="s">
        <v>131</v>
      </c>
    </row>
    <row r="298" s="2" customFormat="1" ht="24.15" customHeight="1">
      <c r="A298" s="33"/>
      <c r="B298" s="152"/>
      <c r="C298" s="153" t="s">
        <v>361</v>
      </c>
      <c r="D298" s="153" t="s">
        <v>125</v>
      </c>
      <c r="E298" s="154" t="s">
        <v>362</v>
      </c>
      <c r="F298" s="155" t="s">
        <v>363</v>
      </c>
      <c r="G298" s="156" t="s">
        <v>327</v>
      </c>
      <c r="H298" s="157">
        <v>108.325</v>
      </c>
      <c r="I298" s="158">
        <v>1.8400000000000001</v>
      </c>
      <c r="J298" s="158">
        <f>ROUND(I298*H298,2)</f>
        <v>199.31999999999999</v>
      </c>
      <c r="K298" s="155" t="s">
        <v>129</v>
      </c>
      <c r="L298" s="34"/>
      <c r="M298" s="159" t="s">
        <v>3</v>
      </c>
      <c r="N298" s="160" t="s">
        <v>41</v>
      </c>
      <c r="O298" s="161">
        <v>0</v>
      </c>
      <c r="P298" s="161">
        <f>O298*H298</f>
        <v>0</v>
      </c>
      <c r="Q298" s="161">
        <v>0</v>
      </c>
      <c r="R298" s="161">
        <f>Q298*H298</f>
        <v>0</v>
      </c>
      <c r="S298" s="161">
        <v>0</v>
      </c>
      <c r="T298" s="16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3" t="s">
        <v>231</v>
      </c>
      <c r="AT298" s="163" t="s">
        <v>125</v>
      </c>
      <c r="AU298" s="163" t="s">
        <v>131</v>
      </c>
      <c r="AY298" s="20" t="s">
        <v>122</v>
      </c>
      <c r="BE298" s="164">
        <f>IF(N298="základní",J298,0)</f>
        <v>0</v>
      </c>
      <c r="BF298" s="164">
        <f>IF(N298="snížená",J298,0)</f>
        <v>199.31999999999999</v>
      </c>
      <c r="BG298" s="164">
        <f>IF(N298="zákl. přenesená",J298,0)</f>
        <v>0</v>
      </c>
      <c r="BH298" s="164">
        <f>IF(N298="sníž. přenesená",J298,0)</f>
        <v>0</v>
      </c>
      <c r="BI298" s="164">
        <f>IF(N298="nulová",J298,0)</f>
        <v>0</v>
      </c>
      <c r="BJ298" s="20" t="s">
        <v>131</v>
      </c>
      <c r="BK298" s="164">
        <f>ROUND(I298*H298,2)</f>
        <v>199.31999999999999</v>
      </c>
      <c r="BL298" s="20" t="s">
        <v>231</v>
      </c>
      <c r="BM298" s="163" t="s">
        <v>364</v>
      </c>
    </row>
    <row r="299" s="2" customFormat="1">
      <c r="A299" s="33"/>
      <c r="B299" s="34"/>
      <c r="C299" s="33"/>
      <c r="D299" s="165" t="s">
        <v>133</v>
      </c>
      <c r="E299" s="33"/>
      <c r="F299" s="166" t="s">
        <v>365</v>
      </c>
      <c r="G299" s="33"/>
      <c r="H299" s="33"/>
      <c r="I299" s="33"/>
      <c r="J299" s="33"/>
      <c r="K299" s="33"/>
      <c r="L299" s="34"/>
      <c r="M299" s="167"/>
      <c r="N299" s="168"/>
      <c r="O299" s="66"/>
      <c r="P299" s="66"/>
      <c r="Q299" s="66"/>
      <c r="R299" s="66"/>
      <c r="S299" s="66"/>
      <c r="T299" s="67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20" t="s">
        <v>133</v>
      </c>
      <c r="AU299" s="20" t="s">
        <v>131</v>
      </c>
    </row>
    <row r="300" s="12" customFormat="1" ht="22.8" customHeight="1">
      <c r="A300" s="12"/>
      <c r="B300" s="140"/>
      <c r="C300" s="12"/>
      <c r="D300" s="141" t="s">
        <v>68</v>
      </c>
      <c r="E300" s="150" t="s">
        <v>366</v>
      </c>
      <c r="F300" s="150" t="s">
        <v>367</v>
      </c>
      <c r="G300" s="12"/>
      <c r="H300" s="12"/>
      <c r="I300" s="12"/>
      <c r="J300" s="151">
        <f>BK300</f>
        <v>20754.740000000002</v>
      </c>
      <c r="K300" s="12"/>
      <c r="L300" s="140"/>
      <c r="M300" s="144"/>
      <c r="N300" s="145"/>
      <c r="O300" s="145"/>
      <c r="P300" s="146">
        <f>SUM(P301:P340)</f>
        <v>22.809000000000001</v>
      </c>
      <c r="Q300" s="145"/>
      <c r="R300" s="146">
        <f>SUM(R301:R340)</f>
        <v>0.021923999999999999</v>
      </c>
      <c r="S300" s="145"/>
      <c r="T300" s="147">
        <f>SUM(T301:T340)</f>
        <v>0.0049699999999999996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41" t="s">
        <v>131</v>
      </c>
      <c r="AT300" s="148" t="s">
        <v>68</v>
      </c>
      <c r="AU300" s="148" t="s">
        <v>74</v>
      </c>
      <c r="AY300" s="141" t="s">
        <v>122</v>
      </c>
      <c r="BK300" s="149">
        <f>SUM(BK301:BK340)</f>
        <v>20754.740000000002</v>
      </c>
    </row>
    <row r="301" s="2" customFormat="1" ht="16.5" customHeight="1">
      <c r="A301" s="33"/>
      <c r="B301" s="152"/>
      <c r="C301" s="153" t="s">
        <v>368</v>
      </c>
      <c r="D301" s="153" t="s">
        <v>125</v>
      </c>
      <c r="E301" s="154" t="s">
        <v>369</v>
      </c>
      <c r="F301" s="155" t="s">
        <v>370</v>
      </c>
      <c r="G301" s="156" t="s">
        <v>371</v>
      </c>
      <c r="H301" s="157">
        <v>1</v>
      </c>
      <c r="I301" s="158">
        <v>3850</v>
      </c>
      <c r="J301" s="158">
        <f>ROUND(I301*H301,2)</f>
        <v>3850</v>
      </c>
      <c r="K301" s="155" t="s">
        <v>3</v>
      </c>
      <c r="L301" s="34"/>
      <c r="M301" s="159" t="s">
        <v>3</v>
      </c>
      <c r="N301" s="160" t="s">
        <v>41</v>
      </c>
      <c r="O301" s="161">
        <v>0.20399999999999999</v>
      </c>
      <c r="P301" s="161">
        <f>O301*H301</f>
        <v>0.20399999999999999</v>
      </c>
      <c r="Q301" s="161">
        <v>0</v>
      </c>
      <c r="R301" s="161">
        <f>Q301*H301</f>
        <v>0</v>
      </c>
      <c r="S301" s="161">
        <v>0.0049699999999999996</v>
      </c>
      <c r="T301" s="162">
        <f>S301*H301</f>
        <v>0.0049699999999999996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3" t="s">
        <v>231</v>
      </c>
      <c r="AT301" s="163" t="s">
        <v>125</v>
      </c>
      <c r="AU301" s="163" t="s">
        <v>131</v>
      </c>
      <c r="AY301" s="20" t="s">
        <v>122</v>
      </c>
      <c r="BE301" s="164">
        <f>IF(N301="základní",J301,0)</f>
        <v>0</v>
      </c>
      <c r="BF301" s="164">
        <f>IF(N301="snížená",J301,0)</f>
        <v>3850</v>
      </c>
      <c r="BG301" s="164">
        <f>IF(N301="zákl. přenesená",J301,0)</f>
        <v>0</v>
      </c>
      <c r="BH301" s="164">
        <f>IF(N301="sníž. přenesená",J301,0)</f>
        <v>0</v>
      </c>
      <c r="BI301" s="164">
        <f>IF(N301="nulová",J301,0)</f>
        <v>0</v>
      </c>
      <c r="BJ301" s="20" t="s">
        <v>131</v>
      </c>
      <c r="BK301" s="164">
        <f>ROUND(I301*H301,2)</f>
        <v>3850</v>
      </c>
      <c r="BL301" s="20" t="s">
        <v>231</v>
      </c>
      <c r="BM301" s="163" t="s">
        <v>372</v>
      </c>
    </row>
    <row r="302" s="2" customFormat="1" ht="16.5" customHeight="1">
      <c r="A302" s="33"/>
      <c r="B302" s="152"/>
      <c r="C302" s="153" t="s">
        <v>373</v>
      </c>
      <c r="D302" s="153" t="s">
        <v>125</v>
      </c>
      <c r="E302" s="154" t="s">
        <v>374</v>
      </c>
      <c r="F302" s="155" t="s">
        <v>375</v>
      </c>
      <c r="G302" s="156" t="s">
        <v>181</v>
      </c>
      <c r="H302" s="157">
        <v>18</v>
      </c>
      <c r="I302" s="158">
        <v>218</v>
      </c>
      <c r="J302" s="158">
        <f>ROUND(I302*H302,2)</f>
        <v>3924</v>
      </c>
      <c r="K302" s="155" t="s">
        <v>129</v>
      </c>
      <c r="L302" s="34"/>
      <c r="M302" s="159" t="s">
        <v>3</v>
      </c>
      <c r="N302" s="160" t="s">
        <v>41</v>
      </c>
      <c r="O302" s="161">
        <v>0.37</v>
      </c>
      <c r="P302" s="161">
        <f>O302*H302</f>
        <v>6.6600000000000001</v>
      </c>
      <c r="Q302" s="161">
        <v>0.00034000000000000002</v>
      </c>
      <c r="R302" s="161">
        <f>Q302*H302</f>
        <v>0.0061200000000000004</v>
      </c>
      <c r="S302" s="161">
        <v>0</v>
      </c>
      <c r="T302" s="16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3" t="s">
        <v>231</v>
      </c>
      <c r="AT302" s="163" t="s">
        <v>125</v>
      </c>
      <c r="AU302" s="163" t="s">
        <v>131</v>
      </c>
      <c r="AY302" s="20" t="s">
        <v>122</v>
      </c>
      <c r="BE302" s="164">
        <f>IF(N302="základní",J302,0)</f>
        <v>0</v>
      </c>
      <c r="BF302" s="164">
        <f>IF(N302="snížená",J302,0)</f>
        <v>3924</v>
      </c>
      <c r="BG302" s="164">
        <f>IF(N302="zákl. přenesená",J302,0)</f>
        <v>0</v>
      </c>
      <c r="BH302" s="164">
        <f>IF(N302="sníž. přenesená",J302,0)</f>
        <v>0</v>
      </c>
      <c r="BI302" s="164">
        <f>IF(N302="nulová",J302,0)</f>
        <v>0</v>
      </c>
      <c r="BJ302" s="20" t="s">
        <v>131</v>
      </c>
      <c r="BK302" s="164">
        <f>ROUND(I302*H302,2)</f>
        <v>3924</v>
      </c>
      <c r="BL302" s="20" t="s">
        <v>231</v>
      </c>
      <c r="BM302" s="163" t="s">
        <v>376</v>
      </c>
    </row>
    <row r="303" s="2" customFormat="1">
      <c r="A303" s="33"/>
      <c r="B303" s="34"/>
      <c r="C303" s="33"/>
      <c r="D303" s="165" t="s">
        <v>133</v>
      </c>
      <c r="E303" s="33"/>
      <c r="F303" s="166" t="s">
        <v>377</v>
      </c>
      <c r="G303" s="33"/>
      <c r="H303" s="33"/>
      <c r="I303" s="33"/>
      <c r="J303" s="33"/>
      <c r="K303" s="33"/>
      <c r="L303" s="34"/>
      <c r="M303" s="167"/>
      <c r="N303" s="168"/>
      <c r="O303" s="66"/>
      <c r="P303" s="66"/>
      <c r="Q303" s="66"/>
      <c r="R303" s="66"/>
      <c r="S303" s="66"/>
      <c r="T303" s="67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20" t="s">
        <v>133</v>
      </c>
      <c r="AU303" s="20" t="s">
        <v>131</v>
      </c>
    </row>
    <row r="304" s="16" customFormat="1">
      <c r="A304" s="16"/>
      <c r="B304" s="200"/>
      <c r="C304" s="16"/>
      <c r="D304" s="170" t="s">
        <v>135</v>
      </c>
      <c r="E304" s="201" t="s">
        <v>3</v>
      </c>
      <c r="F304" s="202" t="s">
        <v>378</v>
      </c>
      <c r="G304" s="16"/>
      <c r="H304" s="201" t="s">
        <v>3</v>
      </c>
      <c r="I304" s="16"/>
      <c r="J304" s="16"/>
      <c r="K304" s="16"/>
      <c r="L304" s="200"/>
      <c r="M304" s="203"/>
      <c r="N304" s="204"/>
      <c r="O304" s="204"/>
      <c r="P304" s="204"/>
      <c r="Q304" s="204"/>
      <c r="R304" s="204"/>
      <c r="S304" s="204"/>
      <c r="T304" s="205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01" t="s">
        <v>135</v>
      </c>
      <c r="AU304" s="201" t="s">
        <v>131</v>
      </c>
      <c r="AV304" s="16" t="s">
        <v>74</v>
      </c>
      <c r="AW304" s="16" t="s">
        <v>30</v>
      </c>
      <c r="AX304" s="16" t="s">
        <v>69</v>
      </c>
      <c r="AY304" s="201" t="s">
        <v>122</v>
      </c>
    </row>
    <row r="305" s="13" customFormat="1">
      <c r="A305" s="13"/>
      <c r="B305" s="169"/>
      <c r="C305" s="13"/>
      <c r="D305" s="170" t="s">
        <v>135</v>
      </c>
      <c r="E305" s="171" t="s">
        <v>3</v>
      </c>
      <c r="F305" s="172" t="s">
        <v>241</v>
      </c>
      <c r="G305" s="13"/>
      <c r="H305" s="173">
        <v>18</v>
      </c>
      <c r="I305" s="13"/>
      <c r="J305" s="13"/>
      <c r="K305" s="13"/>
      <c r="L305" s="169"/>
      <c r="M305" s="174"/>
      <c r="N305" s="175"/>
      <c r="O305" s="175"/>
      <c r="P305" s="175"/>
      <c r="Q305" s="175"/>
      <c r="R305" s="175"/>
      <c r="S305" s="175"/>
      <c r="T305" s="17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71" t="s">
        <v>135</v>
      </c>
      <c r="AU305" s="171" t="s">
        <v>131</v>
      </c>
      <c r="AV305" s="13" t="s">
        <v>131</v>
      </c>
      <c r="AW305" s="13" t="s">
        <v>30</v>
      </c>
      <c r="AX305" s="13" t="s">
        <v>69</v>
      </c>
      <c r="AY305" s="171" t="s">
        <v>122</v>
      </c>
    </row>
    <row r="306" s="15" customFormat="1">
      <c r="A306" s="15"/>
      <c r="B306" s="184"/>
      <c r="C306" s="15"/>
      <c r="D306" s="170" t="s">
        <v>135</v>
      </c>
      <c r="E306" s="185" t="s">
        <v>3</v>
      </c>
      <c r="F306" s="186" t="s">
        <v>145</v>
      </c>
      <c r="G306" s="15"/>
      <c r="H306" s="187">
        <v>18</v>
      </c>
      <c r="I306" s="15"/>
      <c r="J306" s="15"/>
      <c r="K306" s="15"/>
      <c r="L306" s="184"/>
      <c r="M306" s="188"/>
      <c r="N306" s="189"/>
      <c r="O306" s="189"/>
      <c r="P306" s="189"/>
      <c r="Q306" s="189"/>
      <c r="R306" s="189"/>
      <c r="S306" s="189"/>
      <c r="T306" s="19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185" t="s">
        <v>135</v>
      </c>
      <c r="AU306" s="185" t="s">
        <v>131</v>
      </c>
      <c r="AV306" s="15" t="s">
        <v>130</v>
      </c>
      <c r="AW306" s="15" t="s">
        <v>30</v>
      </c>
      <c r="AX306" s="15" t="s">
        <v>74</v>
      </c>
      <c r="AY306" s="185" t="s">
        <v>122</v>
      </c>
    </row>
    <row r="307" s="2" customFormat="1" ht="16.5" customHeight="1">
      <c r="A307" s="33"/>
      <c r="B307" s="152"/>
      <c r="C307" s="191" t="s">
        <v>379</v>
      </c>
      <c r="D307" s="191" t="s">
        <v>318</v>
      </c>
      <c r="E307" s="192" t="s">
        <v>380</v>
      </c>
      <c r="F307" s="193" t="s">
        <v>381</v>
      </c>
      <c r="G307" s="194" t="s">
        <v>181</v>
      </c>
      <c r="H307" s="195">
        <v>19.800000000000001</v>
      </c>
      <c r="I307" s="196">
        <v>39.700000000000003</v>
      </c>
      <c r="J307" s="196">
        <f>ROUND(I307*H307,2)</f>
        <v>786.05999999999995</v>
      </c>
      <c r="K307" s="193" t="s">
        <v>129</v>
      </c>
      <c r="L307" s="197"/>
      <c r="M307" s="198" t="s">
        <v>3</v>
      </c>
      <c r="N307" s="199" t="s">
        <v>41</v>
      </c>
      <c r="O307" s="161">
        <v>0</v>
      </c>
      <c r="P307" s="161">
        <f>O307*H307</f>
        <v>0</v>
      </c>
      <c r="Q307" s="161">
        <v>0.00012999999999999999</v>
      </c>
      <c r="R307" s="161">
        <f>Q307*H307</f>
        <v>0.0025739999999999999</v>
      </c>
      <c r="S307" s="161">
        <v>0</v>
      </c>
      <c r="T307" s="16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63" t="s">
        <v>321</v>
      </c>
      <c r="AT307" s="163" t="s">
        <v>318</v>
      </c>
      <c r="AU307" s="163" t="s">
        <v>131</v>
      </c>
      <c r="AY307" s="20" t="s">
        <v>122</v>
      </c>
      <c r="BE307" s="164">
        <f>IF(N307="základní",J307,0)</f>
        <v>0</v>
      </c>
      <c r="BF307" s="164">
        <f>IF(N307="snížená",J307,0)</f>
        <v>786.05999999999995</v>
      </c>
      <c r="BG307" s="164">
        <f>IF(N307="zákl. přenesená",J307,0)</f>
        <v>0</v>
      </c>
      <c r="BH307" s="164">
        <f>IF(N307="sníž. přenesená",J307,0)</f>
        <v>0</v>
      </c>
      <c r="BI307" s="164">
        <f>IF(N307="nulová",J307,0)</f>
        <v>0</v>
      </c>
      <c r="BJ307" s="20" t="s">
        <v>131</v>
      </c>
      <c r="BK307" s="164">
        <f>ROUND(I307*H307,2)</f>
        <v>786.05999999999995</v>
      </c>
      <c r="BL307" s="20" t="s">
        <v>231</v>
      </c>
      <c r="BM307" s="163" t="s">
        <v>382</v>
      </c>
    </row>
    <row r="308" s="16" customFormat="1">
      <c r="A308" s="16"/>
      <c r="B308" s="200"/>
      <c r="C308" s="16"/>
      <c r="D308" s="170" t="s">
        <v>135</v>
      </c>
      <c r="E308" s="201" t="s">
        <v>3</v>
      </c>
      <c r="F308" s="202" t="s">
        <v>378</v>
      </c>
      <c r="G308" s="16"/>
      <c r="H308" s="201" t="s">
        <v>3</v>
      </c>
      <c r="I308" s="16"/>
      <c r="J308" s="16"/>
      <c r="K308" s="16"/>
      <c r="L308" s="200"/>
      <c r="M308" s="203"/>
      <c r="N308" s="204"/>
      <c r="O308" s="204"/>
      <c r="P308" s="204"/>
      <c r="Q308" s="204"/>
      <c r="R308" s="204"/>
      <c r="S308" s="204"/>
      <c r="T308" s="205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01" t="s">
        <v>135</v>
      </c>
      <c r="AU308" s="201" t="s">
        <v>131</v>
      </c>
      <c r="AV308" s="16" t="s">
        <v>74</v>
      </c>
      <c r="AW308" s="16" t="s">
        <v>30</v>
      </c>
      <c r="AX308" s="16" t="s">
        <v>69</v>
      </c>
      <c r="AY308" s="201" t="s">
        <v>122</v>
      </c>
    </row>
    <row r="309" s="13" customFormat="1">
      <c r="A309" s="13"/>
      <c r="B309" s="169"/>
      <c r="C309" s="13"/>
      <c r="D309" s="170" t="s">
        <v>135</v>
      </c>
      <c r="E309" s="171" t="s">
        <v>3</v>
      </c>
      <c r="F309" s="172" t="s">
        <v>383</v>
      </c>
      <c r="G309" s="13"/>
      <c r="H309" s="173">
        <v>19.800000000000001</v>
      </c>
      <c r="I309" s="13"/>
      <c r="J309" s="13"/>
      <c r="K309" s="13"/>
      <c r="L309" s="169"/>
      <c r="M309" s="174"/>
      <c r="N309" s="175"/>
      <c r="O309" s="175"/>
      <c r="P309" s="175"/>
      <c r="Q309" s="175"/>
      <c r="R309" s="175"/>
      <c r="S309" s="175"/>
      <c r="T309" s="17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71" t="s">
        <v>135</v>
      </c>
      <c r="AU309" s="171" t="s">
        <v>131</v>
      </c>
      <c r="AV309" s="13" t="s">
        <v>131</v>
      </c>
      <c r="AW309" s="13" t="s">
        <v>30</v>
      </c>
      <c r="AX309" s="13" t="s">
        <v>69</v>
      </c>
      <c r="AY309" s="171" t="s">
        <v>122</v>
      </c>
    </row>
    <row r="310" s="15" customFormat="1">
      <c r="A310" s="15"/>
      <c r="B310" s="184"/>
      <c r="C310" s="15"/>
      <c r="D310" s="170" t="s">
        <v>135</v>
      </c>
      <c r="E310" s="185" t="s">
        <v>3</v>
      </c>
      <c r="F310" s="186" t="s">
        <v>145</v>
      </c>
      <c r="G310" s="15"/>
      <c r="H310" s="187">
        <v>19.800000000000001</v>
      </c>
      <c r="I310" s="15"/>
      <c r="J310" s="15"/>
      <c r="K310" s="15"/>
      <c r="L310" s="184"/>
      <c r="M310" s="188"/>
      <c r="N310" s="189"/>
      <c r="O310" s="189"/>
      <c r="P310" s="189"/>
      <c r="Q310" s="189"/>
      <c r="R310" s="189"/>
      <c r="S310" s="189"/>
      <c r="T310" s="19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185" t="s">
        <v>135</v>
      </c>
      <c r="AU310" s="185" t="s">
        <v>131</v>
      </c>
      <c r="AV310" s="15" t="s">
        <v>130</v>
      </c>
      <c r="AW310" s="15" t="s">
        <v>30</v>
      </c>
      <c r="AX310" s="15" t="s">
        <v>74</v>
      </c>
      <c r="AY310" s="185" t="s">
        <v>122</v>
      </c>
    </row>
    <row r="311" s="2" customFormat="1" ht="16.5" customHeight="1">
      <c r="A311" s="33"/>
      <c r="B311" s="152"/>
      <c r="C311" s="153" t="s">
        <v>384</v>
      </c>
      <c r="D311" s="153" t="s">
        <v>125</v>
      </c>
      <c r="E311" s="154" t="s">
        <v>385</v>
      </c>
      <c r="F311" s="155" t="s">
        <v>386</v>
      </c>
      <c r="G311" s="156" t="s">
        <v>181</v>
      </c>
      <c r="H311" s="157">
        <v>10</v>
      </c>
      <c r="I311" s="158">
        <v>238</v>
      </c>
      <c r="J311" s="158">
        <f>ROUND(I311*H311,2)</f>
        <v>2380</v>
      </c>
      <c r="K311" s="155" t="s">
        <v>129</v>
      </c>
      <c r="L311" s="34"/>
      <c r="M311" s="159" t="s">
        <v>3</v>
      </c>
      <c r="N311" s="160" t="s">
        <v>41</v>
      </c>
      <c r="O311" s="161">
        <v>0.40500000000000003</v>
      </c>
      <c r="P311" s="161">
        <f>O311*H311</f>
        <v>4.0500000000000007</v>
      </c>
      <c r="Q311" s="161">
        <v>0.00042999999999999999</v>
      </c>
      <c r="R311" s="161">
        <f>Q311*H311</f>
        <v>0.0043</v>
      </c>
      <c r="S311" s="161">
        <v>0</v>
      </c>
      <c r="T311" s="16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63" t="s">
        <v>231</v>
      </c>
      <c r="AT311" s="163" t="s">
        <v>125</v>
      </c>
      <c r="AU311" s="163" t="s">
        <v>131</v>
      </c>
      <c r="AY311" s="20" t="s">
        <v>122</v>
      </c>
      <c r="BE311" s="164">
        <f>IF(N311="základní",J311,0)</f>
        <v>0</v>
      </c>
      <c r="BF311" s="164">
        <f>IF(N311="snížená",J311,0)</f>
        <v>2380</v>
      </c>
      <c r="BG311" s="164">
        <f>IF(N311="zákl. přenesená",J311,0)</f>
        <v>0</v>
      </c>
      <c r="BH311" s="164">
        <f>IF(N311="sníž. přenesená",J311,0)</f>
        <v>0</v>
      </c>
      <c r="BI311" s="164">
        <f>IF(N311="nulová",J311,0)</f>
        <v>0</v>
      </c>
      <c r="BJ311" s="20" t="s">
        <v>131</v>
      </c>
      <c r="BK311" s="164">
        <f>ROUND(I311*H311,2)</f>
        <v>2380</v>
      </c>
      <c r="BL311" s="20" t="s">
        <v>231</v>
      </c>
      <c r="BM311" s="163" t="s">
        <v>387</v>
      </c>
    </row>
    <row r="312" s="2" customFormat="1">
      <c r="A312" s="33"/>
      <c r="B312" s="34"/>
      <c r="C312" s="33"/>
      <c r="D312" s="165" t="s">
        <v>133</v>
      </c>
      <c r="E312" s="33"/>
      <c r="F312" s="166" t="s">
        <v>388</v>
      </c>
      <c r="G312" s="33"/>
      <c r="H312" s="33"/>
      <c r="I312" s="33"/>
      <c r="J312" s="33"/>
      <c r="K312" s="33"/>
      <c r="L312" s="34"/>
      <c r="M312" s="167"/>
      <c r="N312" s="168"/>
      <c r="O312" s="66"/>
      <c r="P312" s="66"/>
      <c r="Q312" s="66"/>
      <c r="R312" s="66"/>
      <c r="S312" s="66"/>
      <c r="T312" s="67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20" t="s">
        <v>133</v>
      </c>
      <c r="AU312" s="20" t="s">
        <v>131</v>
      </c>
    </row>
    <row r="313" s="16" customFormat="1">
      <c r="A313" s="16"/>
      <c r="B313" s="200"/>
      <c r="C313" s="16"/>
      <c r="D313" s="170" t="s">
        <v>135</v>
      </c>
      <c r="E313" s="201" t="s">
        <v>3</v>
      </c>
      <c r="F313" s="202" t="s">
        <v>378</v>
      </c>
      <c r="G313" s="16"/>
      <c r="H313" s="201" t="s">
        <v>3</v>
      </c>
      <c r="I313" s="16"/>
      <c r="J313" s="16"/>
      <c r="K313" s="16"/>
      <c r="L313" s="200"/>
      <c r="M313" s="203"/>
      <c r="N313" s="204"/>
      <c r="O313" s="204"/>
      <c r="P313" s="204"/>
      <c r="Q313" s="204"/>
      <c r="R313" s="204"/>
      <c r="S313" s="204"/>
      <c r="T313" s="205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01" t="s">
        <v>135</v>
      </c>
      <c r="AU313" s="201" t="s">
        <v>131</v>
      </c>
      <c r="AV313" s="16" t="s">
        <v>74</v>
      </c>
      <c r="AW313" s="16" t="s">
        <v>30</v>
      </c>
      <c r="AX313" s="16" t="s">
        <v>69</v>
      </c>
      <c r="AY313" s="201" t="s">
        <v>122</v>
      </c>
    </row>
    <row r="314" s="13" customFormat="1">
      <c r="A314" s="13"/>
      <c r="B314" s="169"/>
      <c r="C314" s="13"/>
      <c r="D314" s="170" t="s">
        <v>135</v>
      </c>
      <c r="E314" s="171" t="s">
        <v>3</v>
      </c>
      <c r="F314" s="172" t="s">
        <v>200</v>
      </c>
      <c r="G314" s="13"/>
      <c r="H314" s="173">
        <v>10</v>
      </c>
      <c r="I314" s="13"/>
      <c r="J314" s="13"/>
      <c r="K314" s="13"/>
      <c r="L314" s="169"/>
      <c r="M314" s="174"/>
      <c r="N314" s="175"/>
      <c r="O314" s="175"/>
      <c r="P314" s="175"/>
      <c r="Q314" s="175"/>
      <c r="R314" s="175"/>
      <c r="S314" s="175"/>
      <c r="T314" s="17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71" t="s">
        <v>135</v>
      </c>
      <c r="AU314" s="171" t="s">
        <v>131</v>
      </c>
      <c r="AV314" s="13" t="s">
        <v>131</v>
      </c>
      <c r="AW314" s="13" t="s">
        <v>30</v>
      </c>
      <c r="AX314" s="13" t="s">
        <v>69</v>
      </c>
      <c r="AY314" s="171" t="s">
        <v>122</v>
      </c>
    </row>
    <row r="315" s="15" customFormat="1">
      <c r="A315" s="15"/>
      <c r="B315" s="184"/>
      <c r="C315" s="15"/>
      <c r="D315" s="170" t="s">
        <v>135</v>
      </c>
      <c r="E315" s="185" t="s">
        <v>3</v>
      </c>
      <c r="F315" s="186" t="s">
        <v>145</v>
      </c>
      <c r="G315" s="15"/>
      <c r="H315" s="187">
        <v>10</v>
      </c>
      <c r="I315" s="15"/>
      <c r="J315" s="15"/>
      <c r="K315" s="15"/>
      <c r="L315" s="184"/>
      <c r="M315" s="188"/>
      <c r="N315" s="189"/>
      <c r="O315" s="189"/>
      <c r="P315" s="189"/>
      <c r="Q315" s="189"/>
      <c r="R315" s="189"/>
      <c r="S315" s="189"/>
      <c r="T315" s="19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185" t="s">
        <v>135</v>
      </c>
      <c r="AU315" s="185" t="s">
        <v>131</v>
      </c>
      <c r="AV315" s="15" t="s">
        <v>130</v>
      </c>
      <c r="AW315" s="15" t="s">
        <v>30</v>
      </c>
      <c r="AX315" s="15" t="s">
        <v>74</v>
      </c>
      <c r="AY315" s="185" t="s">
        <v>122</v>
      </c>
    </row>
    <row r="316" s="2" customFormat="1" ht="16.5" customHeight="1">
      <c r="A316" s="33"/>
      <c r="B316" s="152"/>
      <c r="C316" s="191" t="s">
        <v>389</v>
      </c>
      <c r="D316" s="191" t="s">
        <v>318</v>
      </c>
      <c r="E316" s="192" t="s">
        <v>390</v>
      </c>
      <c r="F316" s="193" t="s">
        <v>391</v>
      </c>
      <c r="G316" s="194" t="s">
        <v>181</v>
      </c>
      <c r="H316" s="195">
        <v>11</v>
      </c>
      <c r="I316" s="196">
        <v>50.799999999999997</v>
      </c>
      <c r="J316" s="196">
        <f>ROUND(I316*H316,2)</f>
        <v>558.79999999999995</v>
      </c>
      <c r="K316" s="193" t="s">
        <v>129</v>
      </c>
      <c r="L316" s="197"/>
      <c r="M316" s="198" t="s">
        <v>3</v>
      </c>
      <c r="N316" s="199" t="s">
        <v>41</v>
      </c>
      <c r="O316" s="161">
        <v>0</v>
      </c>
      <c r="P316" s="161">
        <f>O316*H316</f>
        <v>0</v>
      </c>
      <c r="Q316" s="161">
        <v>0.00038000000000000002</v>
      </c>
      <c r="R316" s="161">
        <f>Q316*H316</f>
        <v>0.0041800000000000006</v>
      </c>
      <c r="S316" s="161">
        <v>0</v>
      </c>
      <c r="T316" s="16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3" t="s">
        <v>321</v>
      </c>
      <c r="AT316" s="163" t="s">
        <v>318</v>
      </c>
      <c r="AU316" s="163" t="s">
        <v>131</v>
      </c>
      <c r="AY316" s="20" t="s">
        <v>122</v>
      </c>
      <c r="BE316" s="164">
        <f>IF(N316="základní",J316,0)</f>
        <v>0</v>
      </c>
      <c r="BF316" s="164">
        <f>IF(N316="snížená",J316,0)</f>
        <v>558.79999999999995</v>
      </c>
      <c r="BG316" s="164">
        <f>IF(N316="zákl. přenesená",J316,0)</f>
        <v>0</v>
      </c>
      <c r="BH316" s="164">
        <f>IF(N316="sníž. přenesená",J316,0)</f>
        <v>0</v>
      </c>
      <c r="BI316" s="164">
        <f>IF(N316="nulová",J316,0)</f>
        <v>0</v>
      </c>
      <c r="BJ316" s="20" t="s">
        <v>131</v>
      </c>
      <c r="BK316" s="164">
        <f>ROUND(I316*H316,2)</f>
        <v>558.79999999999995</v>
      </c>
      <c r="BL316" s="20" t="s">
        <v>231</v>
      </c>
      <c r="BM316" s="163" t="s">
        <v>392</v>
      </c>
    </row>
    <row r="317" s="16" customFormat="1">
      <c r="A317" s="16"/>
      <c r="B317" s="200"/>
      <c r="C317" s="16"/>
      <c r="D317" s="170" t="s">
        <v>135</v>
      </c>
      <c r="E317" s="201" t="s">
        <v>3</v>
      </c>
      <c r="F317" s="202" t="s">
        <v>378</v>
      </c>
      <c r="G317" s="16"/>
      <c r="H317" s="201" t="s">
        <v>3</v>
      </c>
      <c r="I317" s="16"/>
      <c r="J317" s="16"/>
      <c r="K317" s="16"/>
      <c r="L317" s="200"/>
      <c r="M317" s="203"/>
      <c r="N317" s="204"/>
      <c r="O317" s="204"/>
      <c r="P317" s="204"/>
      <c r="Q317" s="204"/>
      <c r="R317" s="204"/>
      <c r="S317" s="204"/>
      <c r="T317" s="205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01" t="s">
        <v>135</v>
      </c>
      <c r="AU317" s="201" t="s">
        <v>131</v>
      </c>
      <c r="AV317" s="16" t="s">
        <v>74</v>
      </c>
      <c r="AW317" s="16" t="s">
        <v>30</v>
      </c>
      <c r="AX317" s="16" t="s">
        <v>69</v>
      </c>
      <c r="AY317" s="201" t="s">
        <v>122</v>
      </c>
    </row>
    <row r="318" s="13" customFormat="1">
      <c r="A318" s="13"/>
      <c r="B318" s="169"/>
      <c r="C318" s="13"/>
      <c r="D318" s="170" t="s">
        <v>135</v>
      </c>
      <c r="E318" s="171" t="s">
        <v>3</v>
      </c>
      <c r="F318" s="172" t="s">
        <v>393</v>
      </c>
      <c r="G318" s="13"/>
      <c r="H318" s="173">
        <v>11</v>
      </c>
      <c r="I318" s="13"/>
      <c r="J318" s="13"/>
      <c r="K318" s="13"/>
      <c r="L318" s="169"/>
      <c r="M318" s="174"/>
      <c r="N318" s="175"/>
      <c r="O318" s="175"/>
      <c r="P318" s="175"/>
      <c r="Q318" s="175"/>
      <c r="R318" s="175"/>
      <c r="S318" s="175"/>
      <c r="T318" s="17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71" t="s">
        <v>135</v>
      </c>
      <c r="AU318" s="171" t="s">
        <v>131</v>
      </c>
      <c r="AV318" s="13" t="s">
        <v>131</v>
      </c>
      <c r="AW318" s="13" t="s">
        <v>30</v>
      </c>
      <c r="AX318" s="13" t="s">
        <v>69</v>
      </c>
      <c r="AY318" s="171" t="s">
        <v>122</v>
      </c>
    </row>
    <row r="319" s="15" customFormat="1">
      <c r="A319" s="15"/>
      <c r="B319" s="184"/>
      <c r="C319" s="15"/>
      <c r="D319" s="170" t="s">
        <v>135</v>
      </c>
      <c r="E319" s="185" t="s">
        <v>3</v>
      </c>
      <c r="F319" s="186" t="s">
        <v>145</v>
      </c>
      <c r="G319" s="15"/>
      <c r="H319" s="187">
        <v>11</v>
      </c>
      <c r="I319" s="15"/>
      <c r="J319" s="15"/>
      <c r="K319" s="15"/>
      <c r="L319" s="184"/>
      <c r="M319" s="188"/>
      <c r="N319" s="189"/>
      <c r="O319" s="189"/>
      <c r="P319" s="189"/>
      <c r="Q319" s="189"/>
      <c r="R319" s="189"/>
      <c r="S319" s="189"/>
      <c r="T319" s="190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185" t="s">
        <v>135</v>
      </c>
      <c r="AU319" s="185" t="s">
        <v>131</v>
      </c>
      <c r="AV319" s="15" t="s">
        <v>130</v>
      </c>
      <c r="AW319" s="15" t="s">
        <v>30</v>
      </c>
      <c r="AX319" s="15" t="s">
        <v>74</v>
      </c>
      <c r="AY319" s="185" t="s">
        <v>122</v>
      </c>
    </row>
    <row r="320" s="2" customFormat="1" ht="24.15" customHeight="1">
      <c r="A320" s="33"/>
      <c r="B320" s="152"/>
      <c r="C320" s="153" t="s">
        <v>394</v>
      </c>
      <c r="D320" s="153" t="s">
        <v>125</v>
      </c>
      <c r="E320" s="154" t="s">
        <v>395</v>
      </c>
      <c r="F320" s="155" t="s">
        <v>396</v>
      </c>
      <c r="G320" s="156" t="s">
        <v>181</v>
      </c>
      <c r="H320" s="157">
        <v>18</v>
      </c>
      <c r="I320" s="158">
        <v>61.200000000000003</v>
      </c>
      <c r="J320" s="158">
        <f>ROUND(I320*H320,2)</f>
        <v>1101.5999999999999</v>
      </c>
      <c r="K320" s="155" t="s">
        <v>129</v>
      </c>
      <c r="L320" s="34"/>
      <c r="M320" s="159" t="s">
        <v>3</v>
      </c>
      <c r="N320" s="160" t="s">
        <v>41</v>
      </c>
      <c r="O320" s="161">
        <v>0.10000000000000001</v>
      </c>
      <c r="P320" s="161">
        <f>O320*H320</f>
        <v>1.8</v>
      </c>
      <c r="Q320" s="161">
        <v>4.0000000000000003E-05</v>
      </c>
      <c r="R320" s="161">
        <f>Q320*H320</f>
        <v>0.00072000000000000005</v>
      </c>
      <c r="S320" s="161">
        <v>0</v>
      </c>
      <c r="T320" s="16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63" t="s">
        <v>231</v>
      </c>
      <c r="AT320" s="163" t="s">
        <v>125</v>
      </c>
      <c r="AU320" s="163" t="s">
        <v>131</v>
      </c>
      <c r="AY320" s="20" t="s">
        <v>122</v>
      </c>
      <c r="BE320" s="164">
        <f>IF(N320="základní",J320,0)</f>
        <v>0</v>
      </c>
      <c r="BF320" s="164">
        <f>IF(N320="snížená",J320,0)</f>
        <v>1101.5999999999999</v>
      </c>
      <c r="BG320" s="164">
        <f>IF(N320="zákl. přenesená",J320,0)</f>
        <v>0</v>
      </c>
      <c r="BH320" s="164">
        <f>IF(N320="sníž. přenesená",J320,0)</f>
        <v>0</v>
      </c>
      <c r="BI320" s="164">
        <f>IF(N320="nulová",J320,0)</f>
        <v>0</v>
      </c>
      <c r="BJ320" s="20" t="s">
        <v>131</v>
      </c>
      <c r="BK320" s="164">
        <f>ROUND(I320*H320,2)</f>
        <v>1101.5999999999999</v>
      </c>
      <c r="BL320" s="20" t="s">
        <v>231</v>
      </c>
      <c r="BM320" s="163" t="s">
        <v>397</v>
      </c>
    </row>
    <row r="321" s="2" customFormat="1">
      <c r="A321" s="33"/>
      <c r="B321" s="34"/>
      <c r="C321" s="33"/>
      <c r="D321" s="165" t="s">
        <v>133</v>
      </c>
      <c r="E321" s="33"/>
      <c r="F321" s="166" t="s">
        <v>398</v>
      </c>
      <c r="G321" s="33"/>
      <c r="H321" s="33"/>
      <c r="I321" s="33"/>
      <c r="J321" s="33"/>
      <c r="K321" s="33"/>
      <c r="L321" s="34"/>
      <c r="M321" s="167"/>
      <c r="N321" s="168"/>
      <c r="O321" s="66"/>
      <c r="P321" s="66"/>
      <c r="Q321" s="66"/>
      <c r="R321" s="66"/>
      <c r="S321" s="66"/>
      <c r="T321" s="67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20" t="s">
        <v>133</v>
      </c>
      <c r="AU321" s="20" t="s">
        <v>131</v>
      </c>
    </row>
    <row r="322" s="2" customFormat="1" ht="24.15" customHeight="1">
      <c r="A322" s="33"/>
      <c r="B322" s="152"/>
      <c r="C322" s="153" t="s">
        <v>399</v>
      </c>
      <c r="D322" s="153" t="s">
        <v>125</v>
      </c>
      <c r="E322" s="154" t="s">
        <v>400</v>
      </c>
      <c r="F322" s="155" t="s">
        <v>401</v>
      </c>
      <c r="G322" s="156" t="s">
        <v>181</v>
      </c>
      <c r="H322" s="157">
        <v>10</v>
      </c>
      <c r="I322" s="158">
        <v>64.5</v>
      </c>
      <c r="J322" s="158">
        <f>ROUND(I322*H322,2)</f>
        <v>645</v>
      </c>
      <c r="K322" s="155" t="s">
        <v>129</v>
      </c>
      <c r="L322" s="34"/>
      <c r="M322" s="159" t="s">
        <v>3</v>
      </c>
      <c r="N322" s="160" t="s">
        <v>41</v>
      </c>
      <c r="O322" s="161">
        <v>0.10000000000000001</v>
      </c>
      <c r="P322" s="161">
        <f>O322*H322</f>
        <v>1</v>
      </c>
      <c r="Q322" s="161">
        <v>4.0000000000000003E-05</v>
      </c>
      <c r="R322" s="161">
        <f>Q322*H322</f>
        <v>0.00040000000000000002</v>
      </c>
      <c r="S322" s="161">
        <v>0</v>
      </c>
      <c r="T322" s="162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63" t="s">
        <v>231</v>
      </c>
      <c r="AT322" s="163" t="s">
        <v>125</v>
      </c>
      <c r="AU322" s="163" t="s">
        <v>131</v>
      </c>
      <c r="AY322" s="20" t="s">
        <v>122</v>
      </c>
      <c r="BE322" s="164">
        <f>IF(N322="základní",J322,0)</f>
        <v>0</v>
      </c>
      <c r="BF322" s="164">
        <f>IF(N322="snížená",J322,0)</f>
        <v>645</v>
      </c>
      <c r="BG322" s="164">
        <f>IF(N322="zákl. přenesená",J322,0)</f>
        <v>0</v>
      </c>
      <c r="BH322" s="164">
        <f>IF(N322="sníž. přenesená",J322,0)</f>
        <v>0</v>
      </c>
      <c r="BI322" s="164">
        <f>IF(N322="nulová",J322,0)</f>
        <v>0</v>
      </c>
      <c r="BJ322" s="20" t="s">
        <v>131</v>
      </c>
      <c r="BK322" s="164">
        <f>ROUND(I322*H322,2)</f>
        <v>645</v>
      </c>
      <c r="BL322" s="20" t="s">
        <v>231</v>
      </c>
      <c r="BM322" s="163" t="s">
        <v>402</v>
      </c>
    </row>
    <row r="323" s="2" customFormat="1">
      <c r="A323" s="33"/>
      <c r="B323" s="34"/>
      <c r="C323" s="33"/>
      <c r="D323" s="165" t="s">
        <v>133</v>
      </c>
      <c r="E323" s="33"/>
      <c r="F323" s="166" t="s">
        <v>403</v>
      </c>
      <c r="G323" s="33"/>
      <c r="H323" s="33"/>
      <c r="I323" s="33"/>
      <c r="J323" s="33"/>
      <c r="K323" s="33"/>
      <c r="L323" s="34"/>
      <c r="M323" s="167"/>
      <c r="N323" s="168"/>
      <c r="O323" s="66"/>
      <c r="P323" s="66"/>
      <c r="Q323" s="66"/>
      <c r="R323" s="66"/>
      <c r="S323" s="66"/>
      <c r="T323" s="67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20" t="s">
        <v>133</v>
      </c>
      <c r="AU323" s="20" t="s">
        <v>131</v>
      </c>
    </row>
    <row r="324" s="2" customFormat="1" ht="16.5" customHeight="1">
      <c r="A324" s="33"/>
      <c r="B324" s="152"/>
      <c r="C324" s="153" t="s">
        <v>404</v>
      </c>
      <c r="D324" s="153" t="s">
        <v>125</v>
      </c>
      <c r="E324" s="154" t="s">
        <v>405</v>
      </c>
      <c r="F324" s="155" t="s">
        <v>406</v>
      </c>
      <c r="G324" s="156" t="s">
        <v>344</v>
      </c>
      <c r="H324" s="157">
        <v>9</v>
      </c>
      <c r="I324" s="158">
        <v>238</v>
      </c>
      <c r="J324" s="158">
        <f>ROUND(I324*H324,2)</f>
        <v>2142</v>
      </c>
      <c r="K324" s="155" t="s">
        <v>129</v>
      </c>
      <c r="L324" s="34"/>
      <c r="M324" s="159" t="s">
        <v>3</v>
      </c>
      <c r="N324" s="160" t="s">
        <v>41</v>
      </c>
      <c r="O324" s="161">
        <v>0.42499999999999999</v>
      </c>
      <c r="P324" s="161">
        <f>O324*H324</f>
        <v>3.8249999999999997</v>
      </c>
      <c r="Q324" s="161">
        <v>0</v>
      </c>
      <c r="R324" s="161">
        <f>Q324*H324</f>
        <v>0</v>
      </c>
      <c r="S324" s="161">
        <v>0</v>
      </c>
      <c r="T324" s="16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3" t="s">
        <v>231</v>
      </c>
      <c r="AT324" s="163" t="s">
        <v>125</v>
      </c>
      <c r="AU324" s="163" t="s">
        <v>131</v>
      </c>
      <c r="AY324" s="20" t="s">
        <v>122</v>
      </c>
      <c r="BE324" s="164">
        <f>IF(N324="základní",J324,0)</f>
        <v>0</v>
      </c>
      <c r="BF324" s="164">
        <f>IF(N324="snížená",J324,0)</f>
        <v>2142</v>
      </c>
      <c r="BG324" s="164">
        <f>IF(N324="zákl. přenesená",J324,0)</f>
        <v>0</v>
      </c>
      <c r="BH324" s="164">
        <f>IF(N324="sníž. přenesená",J324,0)</f>
        <v>0</v>
      </c>
      <c r="BI324" s="164">
        <f>IF(N324="nulová",J324,0)</f>
        <v>0</v>
      </c>
      <c r="BJ324" s="20" t="s">
        <v>131</v>
      </c>
      <c r="BK324" s="164">
        <f>ROUND(I324*H324,2)</f>
        <v>2142</v>
      </c>
      <c r="BL324" s="20" t="s">
        <v>231</v>
      </c>
      <c r="BM324" s="163" t="s">
        <v>407</v>
      </c>
    </row>
    <row r="325" s="2" customFormat="1">
      <c r="A325" s="33"/>
      <c r="B325" s="34"/>
      <c r="C325" s="33"/>
      <c r="D325" s="165" t="s">
        <v>133</v>
      </c>
      <c r="E325" s="33"/>
      <c r="F325" s="166" t="s">
        <v>408</v>
      </c>
      <c r="G325" s="33"/>
      <c r="H325" s="33"/>
      <c r="I325" s="33"/>
      <c r="J325" s="33"/>
      <c r="K325" s="33"/>
      <c r="L325" s="34"/>
      <c r="M325" s="167"/>
      <c r="N325" s="168"/>
      <c r="O325" s="66"/>
      <c r="P325" s="66"/>
      <c r="Q325" s="66"/>
      <c r="R325" s="66"/>
      <c r="S325" s="66"/>
      <c r="T325" s="67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20" t="s">
        <v>133</v>
      </c>
      <c r="AU325" s="20" t="s">
        <v>131</v>
      </c>
    </row>
    <row r="326" s="13" customFormat="1">
      <c r="A326" s="13"/>
      <c r="B326" s="169"/>
      <c r="C326" s="13"/>
      <c r="D326" s="170" t="s">
        <v>135</v>
      </c>
      <c r="E326" s="171" t="s">
        <v>3</v>
      </c>
      <c r="F326" s="172" t="s">
        <v>188</v>
      </c>
      <c r="G326" s="13"/>
      <c r="H326" s="173">
        <v>9</v>
      </c>
      <c r="I326" s="13"/>
      <c r="J326" s="13"/>
      <c r="K326" s="13"/>
      <c r="L326" s="169"/>
      <c r="M326" s="174"/>
      <c r="N326" s="175"/>
      <c r="O326" s="175"/>
      <c r="P326" s="175"/>
      <c r="Q326" s="175"/>
      <c r="R326" s="175"/>
      <c r="S326" s="175"/>
      <c r="T326" s="17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71" t="s">
        <v>135</v>
      </c>
      <c r="AU326" s="171" t="s">
        <v>131</v>
      </c>
      <c r="AV326" s="13" t="s">
        <v>131</v>
      </c>
      <c r="AW326" s="13" t="s">
        <v>30</v>
      </c>
      <c r="AX326" s="13" t="s">
        <v>74</v>
      </c>
      <c r="AY326" s="171" t="s">
        <v>122</v>
      </c>
    </row>
    <row r="327" s="2" customFormat="1" ht="16.5" customHeight="1">
      <c r="A327" s="33"/>
      <c r="B327" s="152"/>
      <c r="C327" s="153" t="s">
        <v>409</v>
      </c>
      <c r="D327" s="153" t="s">
        <v>125</v>
      </c>
      <c r="E327" s="154" t="s">
        <v>410</v>
      </c>
      <c r="F327" s="155" t="s">
        <v>411</v>
      </c>
      <c r="G327" s="156" t="s">
        <v>344</v>
      </c>
      <c r="H327" s="157">
        <v>7</v>
      </c>
      <c r="I327" s="158">
        <v>269</v>
      </c>
      <c r="J327" s="158">
        <f>ROUND(I327*H327,2)</f>
        <v>1883</v>
      </c>
      <c r="K327" s="155" t="s">
        <v>129</v>
      </c>
      <c r="L327" s="34"/>
      <c r="M327" s="159" t="s">
        <v>3</v>
      </c>
      <c r="N327" s="160" t="s">
        <v>41</v>
      </c>
      <c r="O327" s="161">
        <v>0.23000000000000001</v>
      </c>
      <c r="P327" s="161">
        <f>O327*H327</f>
        <v>1.6100000000000001</v>
      </c>
      <c r="Q327" s="161">
        <v>0.00012999999999999999</v>
      </c>
      <c r="R327" s="161">
        <f>Q327*H327</f>
        <v>0.00090999999999999989</v>
      </c>
      <c r="S327" s="161">
        <v>0</v>
      </c>
      <c r="T327" s="16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3" t="s">
        <v>231</v>
      </c>
      <c r="AT327" s="163" t="s">
        <v>125</v>
      </c>
      <c r="AU327" s="163" t="s">
        <v>131</v>
      </c>
      <c r="AY327" s="20" t="s">
        <v>122</v>
      </c>
      <c r="BE327" s="164">
        <f>IF(N327="základní",J327,0)</f>
        <v>0</v>
      </c>
      <c r="BF327" s="164">
        <f>IF(N327="snížená",J327,0)</f>
        <v>1883</v>
      </c>
      <c r="BG327" s="164">
        <f>IF(N327="zákl. přenesená",J327,0)</f>
        <v>0</v>
      </c>
      <c r="BH327" s="164">
        <f>IF(N327="sníž. přenesená",J327,0)</f>
        <v>0</v>
      </c>
      <c r="BI327" s="164">
        <f>IF(N327="nulová",J327,0)</f>
        <v>0</v>
      </c>
      <c r="BJ327" s="20" t="s">
        <v>131</v>
      </c>
      <c r="BK327" s="164">
        <f>ROUND(I327*H327,2)</f>
        <v>1883</v>
      </c>
      <c r="BL327" s="20" t="s">
        <v>231</v>
      </c>
      <c r="BM327" s="163" t="s">
        <v>412</v>
      </c>
    </row>
    <row r="328" s="2" customFormat="1">
      <c r="A328" s="33"/>
      <c r="B328" s="34"/>
      <c r="C328" s="33"/>
      <c r="D328" s="165" t="s">
        <v>133</v>
      </c>
      <c r="E328" s="33"/>
      <c r="F328" s="166" t="s">
        <v>413</v>
      </c>
      <c r="G328" s="33"/>
      <c r="H328" s="33"/>
      <c r="I328" s="33"/>
      <c r="J328" s="33"/>
      <c r="K328" s="33"/>
      <c r="L328" s="34"/>
      <c r="M328" s="167"/>
      <c r="N328" s="168"/>
      <c r="O328" s="66"/>
      <c r="P328" s="66"/>
      <c r="Q328" s="66"/>
      <c r="R328" s="66"/>
      <c r="S328" s="66"/>
      <c r="T328" s="67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20" t="s">
        <v>133</v>
      </c>
      <c r="AU328" s="20" t="s">
        <v>131</v>
      </c>
    </row>
    <row r="329" s="13" customFormat="1">
      <c r="A329" s="13"/>
      <c r="B329" s="169"/>
      <c r="C329" s="13"/>
      <c r="D329" s="170" t="s">
        <v>135</v>
      </c>
      <c r="E329" s="171" t="s">
        <v>3</v>
      </c>
      <c r="F329" s="172" t="s">
        <v>178</v>
      </c>
      <c r="G329" s="13"/>
      <c r="H329" s="173">
        <v>7</v>
      </c>
      <c r="I329" s="13"/>
      <c r="J329" s="13"/>
      <c r="K329" s="13"/>
      <c r="L329" s="169"/>
      <c r="M329" s="174"/>
      <c r="N329" s="175"/>
      <c r="O329" s="175"/>
      <c r="P329" s="175"/>
      <c r="Q329" s="175"/>
      <c r="R329" s="175"/>
      <c r="S329" s="175"/>
      <c r="T329" s="17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71" t="s">
        <v>135</v>
      </c>
      <c r="AU329" s="171" t="s">
        <v>131</v>
      </c>
      <c r="AV329" s="13" t="s">
        <v>131</v>
      </c>
      <c r="AW329" s="13" t="s">
        <v>30</v>
      </c>
      <c r="AX329" s="13" t="s">
        <v>74</v>
      </c>
      <c r="AY329" s="171" t="s">
        <v>122</v>
      </c>
    </row>
    <row r="330" s="2" customFormat="1" ht="16.5" customHeight="1">
      <c r="A330" s="33"/>
      <c r="B330" s="152"/>
      <c r="C330" s="153" t="s">
        <v>414</v>
      </c>
      <c r="D330" s="153" t="s">
        <v>125</v>
      </c>
      <c r="E330" s="154" t="s">
        <v>415</v>
      </c>
      <c r="F330" s="155" t="s">
        <v>416</v>
      </c>
      <c r="G330" s="156" t="s">
        <v>417</v>
      </c>
      <c r="H330" s="157">
        <v>2</v>
      </c>
      <c r="I330" s="158">
        <v>536</v>
      </c>
      <c r="J330" s="158">
        <f>ROUND(I330*H330,2)</f>
        <v>1072</v>
      </c>
      <c r="K330" s="155" t="s">
        <v>129</v>
      </c>
      <c r="L330" s="34"/>
      <c r="M330" s="159" t="s">
        <v>3</v>
      </c>
      <c r="N330" s="160" t="s">
        <v>41</v>
      </c>
      <c r="O330" s="161">
        <v>0.45700000000000002</v>
      </c>
      <c r="P330" s="161">
        <f>O330*H330</f>
        <v>0.91400000000000003</v>
      </c>
      <c r="Q330" s="161">
        <v>0.00025000000000000001</v>
      </c>
      <c r="R330" s="161">
        <f>Q330*H330</f>
        <v>0.00050000000000000001</v>
      </c>
      <c r="S330" s="161">
        <v>0</v>
      </c>
      <c r="T330" s="16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3" t="s">
        <v>231</v>
      </c>
      <c r="AT330" s="163" t="s">
        <v>125</v>
      </c>
      <c r="AU330" s="163" t="s">
        <v>131</v>
      </c>
      <c r="AY330" s="20" t="s">
        <v>122</v>
      </c>
      <c r="BE330" s="164">
        <f>IF(N330="základní",J330,0)</f>
        <v>0</v>
      </c>
      <c r="BF330" s="164">
        <f>IF(N330="snížená",J330,0)</f>
        <v>1072</v>
      </c>
      <c r="BG330" s="164">
        <f>IF(N330="zákl. přenesená",J330,0)</f>
        <v>0</v>
      </c>
      <c r="BH330" s="164">
        <f>IF(N330="sníž. přenesená",J330,0)</f>
        <v>0</v>
      </c>
      <c r="BI330" s="164">
        <f>IF(N330="nulová",J330,0)</f>
        <v>0</v>
      </c>
      <c r="BJ330" s="20" t="s">
        <v>131</v>
      </c>
      <c r="BK330" s="164">
        <f>ROUND(I330*H330,2)</f>
        <v>1072</v>
      </c>
      <c r="BL330" s="20" t="s">
        <v>231</v>
      </c>
      <c r="BM330" s="163" t="s">
        <v>418</v>
      </c>
    </row>
    <row r="331" s="2" customFormat="1">
      <c r="A331" s="33"/>
      <c r="B331" s="34"/>
      <c r="C331" s="33"/>
      <c r="D331" s="165" t="s">
        <v>133</v>
      </c>
      <c r="E331" s="33"/>
      <c r="F331" s="166" t="s">
        <v>419</v>
      </c>
      <c r="G331" s="33"/>
      <c r="H331" s="33"/>
      <c r="I331" s="33"/>
      <c r="J331" s="33"/>
      <c r="K331" s="33"/>
      <c r="L331" s="34"/>
      <c r="M331" s="167"/>
      <c r="N331" s="168"/>
      <c r="O331" s="66"/>
      <c r="P331" s="66"/>
      <c r="Q331" s="66"/>
      <c r="R331" s="66"/>
      <c r="S331" s="66"/>
      <c r="T331" s="67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20" t="s">
        <v>133</v>
      </c>
      <c r="AU331" s="20" t="s">
        <v>131</v>
      </c>
    </row>
    <row r="332" s="13" customFormat="1">
      <c r="A332" s="13"/>
      <c r="B332" s="169"/>
      <c r="C332" s="13"/>
      <c r="D332" s="170" t="s">
        <v>135</v>
      </c>
      <c r="E332" s="171" t="s">
        <v>3</v>
      </c>
      <c r="F332" s="172" t="s">
        <v>131</v>
      </c>
      <c r="G332" s="13"/>
      <c r="H332" s="173">
        <v>2</v>
      </c>
      <c r="I332" s="13"/>
      <c r="J332" s="13"/>
      <c r="K332" s="13"/>
      <c r="L332" s="169"/>
      <c r="M332" s="174"/>
      <c r="N332" s="175"/>
      <c r="O332" s="175"/>
      <c r="P332" s="175"/>
      <c r="Q332" s="175"/>
      <c r="R332" s="175"/>
      <c r="S332" s="175"/>
      <c r="T332" s="17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71" t="s">
        <v>135</v>
      </c>
      <c r="AU332" s="171" t="s">
        <v>131</v>
      </c>
      <c r="AV332" s="13" t="s">
        <v>131</v>
      </c>
      <c r="AW332" s="13" t="s">
        <v>30</v>
      </c>
      <c r="AX332" s="13" t="s">
        <v>74</v>
      </c>
      <c r="AY332" s="171" t="s">
        <v>122</v>
      </c>
    </row>
    <row r="333" s="2" customFormat="1" ht="16.5" customHeight="1">
      <c r="A333" s="33"/>
      <c r="B333" s="152"/>
      <c r="C333" s="153" t="s">
        <v>420</v>
      </c>
      <c r="D333" s="153" t="s">
        <v>125</v>
      </c>
      <c r="E333" s="154" t="s">
        <v>421</v>
      </c>
      <c r="F333" s="155" t="s">
        <v>422</v>
      </c>
      <c r="G333" s="156" t="s">
        <v>344</v>
      </c>
      <c r="H333" s="157">
        <v>2</v>
      </c>
      <c r="I333" s="158">
        <v>387</v>
      </c>
      <c r="J333" s="158">
        <f>ROUND(I333*H333,2)</f>
        <v>774</v>
      </c>
      <c r="K333" s="155" t="s">
        <v>129</v>
      </c>
      <c r="L333" s="34"/>
      <c r="M333" s="159" t="s">
        <v>3</v>
      </c>
      <c r="N333" s="160" t="s">
        <v>41</v>
      </c>
      <c r="O333" s="161">
        <v>0.22500000000000001</v>
      </c>
      <c r="P333" s="161">
        <f>O333*H333</f>
        <v>0.45000000000000001</v>
      </c>
      <c r="Q333" s="161">
        <v>0.00097000000000000005</v>
      </c>
      <c r="R333" s="161">
        <f>Q333*H333</f>
        <v>0.0019400000000000001</v>
      </c>
      <c r="S333" s="161">
        <v>0</v>
      </c>
      <c r="T333" s="16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3" t="s">
        <v>231</v>
      </c>
      <c r="AT333" s="163" t="s">
        <v>125</v>
      </c>
      <c r="AU333" s="163" t="s">
        <v>131</v>
      </c>
      <c r="AY333" s="20" t="s">
        <v>122</v>
      </c>
      <c r="BE333" s="164">
        <f>IF(N333="základní",J333,0)</f>
        <v>0</v>
      </c>
      <c r="BF333" s="164">
        <f>IF(N333="snížená",J333,0)</f>
        <v>774</v>
      </c>
      <c r="BG333" s="164">
        <f>IF(N333="zákl. přenesená",J333,0)</f>
        <v>0</v>
      </c>
      <c r="BH333" s="164">
        <f>IF(N333="sníž. přenesená",J333,0)</f>
        <v>0</v>
      </c>
      <c r="BI333" s="164">
        <f>IF(N333="nulová",J333,0)</f>
        <v>0</v>
      </c>
      <c r="BJ333" s="20" t="s">
        <v>131</v>
      </c>
      <c r="BK333" s="164">
        <f>ROUND(I333*H333,2)</f>
        <v>774</v>
      </c>
      <c r="BL333" s="20" t="s">
        <v>231</v>
      </c>
      <c r="BM333" s="163" t="s">
        <v>423</v>
      </c>
    </row>
    <row r="334" s="2" customFormat="1">
      <c r="A334" s="33"/>
      <c r="B334" s="34"/>
      <c r="C334" s="33"/>
      <c r="D334" s="165" t="s">
        <v>133</v>
      </c>
      <c r="E334" s="33"/>
      <c r="F334" s="166" t="s">
        <v>424</v>
      </c>
      <c r="G334" s="33"/>
      <c r="H334" s="33"/>
      <c r="I334" s="33"/>
      <c r="J334" s="33"/>
      <c r="K334" s="33"/>
      <c r="L334" s="34"/>
      <c r="M334" s="167"/>
      <c r="N334" s="168"/>
      <c r="O334" s="66"/>
      <c r="P334" s="66"/>
      <c r="Q334" s="66"/>
      <c r="R334" s="66"/>
      <c r="S334" s="66"/>
      <c r="T334" s="67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20" t="s">
        <v>133</v>
      </c>
      <c r="AU334" s="20" t="s">
        <v>131</v>
      </c>
    </row>
    <row r="335" s="2" customFormat="1" ht="21.75" customHeight="1">
      <c r="A335" s="33"/>
      <c r="B335" s="152"/>
      <c r="C335" s="153" t="s">
        <v>425</v>
      </c>
      <c r="D335" s="153" t="s">
        <v>125</v>
      </c>
      <c r="E335" s="154" t="s">
        <v>426</v>
      </c>
      <c r="F335" s="155" t="s">
        <v>427</v>
      </c>
      <c r="G335" s="156" t="s">
        <v>181</v>
      </c>
      <c r="H335" s="157">
        <v>28</v>
      </c>
      <c r="I335" s="158">
        <v>50.299999999999997</v>
      </c>
      <c r="J335" s="158">
        <f>ROUND(I335*H335,2)</f>
        <v>1408.4000000000001</v>
      </c>
      <c r="K335" s="155" t="s">
        <v>129</v>
      </c>
      <c r="L335" s="34"/>
      <c r="M335" s="159" t="s">
        <v>3</v>
      </c>
      <c r="N335" s="160" t="s">
        <v>41</v>
      </c>
      <c r="O335" s="161">
        <v>0.082000000000000003</v>
      </c>
      <c r="P335" s="161">
        <f>O335*H335</f>
        <v>2.2960000000000003</v>
      </c>
      <c r="Q335" s="161">
        <v>1.0000000000000001E-05</v>
      </c>
      <c r="R335" s="161">
        <f>Q335*H335</f>
        <v>0.00028000000000000003</v>
      </c>
      <c r="S335" s="161">
        <v>0</v>
      </c>
      <c r="T335" s="16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3" t="s">
        <v>231</v>
      </c>
      <c r="AT335" s="163" t="s">
        <v>125</v>
      </c>
      <c r="AU335" s="163" t="s">
        <v>131</v>
      </c>
      <c r="AY335" s="20" t="s">
        <v>122</v>
      </c>
      <c r="BE335" s="164">
        <f>IF(N335="základní",J335,0)</f>
        <v>0</v>
      </c>
      <c r="BF335" s="164">
        <f>IF(N335="snížená",J335,0)</f>
        <v>1408.4000000000001</v>
      </c>
      <c r="BG335" s="164">
        <f>IF(N335="zákl. přenesená",J335,0)</f>
        <v>0</v>
      </c>
      <c r="BH335" s="164">
        <f>IF(N335="sníž. přenesená",J335,0)</f>
        <v>0</v>
      </c>
      <c r="BI335" s="164">
        <f>IF(N335="nulová",J335,0)</f>
        <v>0</v>
      </c>
      <c r="BJ335" s="20" t="s">
        <v>131</v>
      </c>
      <c r="BK335" s="164">
        <f>ROUND(I335*H335,2)</f>
        <v>1408.4000000000001</v>
      </c>
      <c r="BL335" s="20" t="s">
        <v>231</v>
      </c>
      <c r="BM335" s="163" t="s">
        <v>428</v>
      </c>
    </row>
    <row r="336" s="2" customFormat="1">
      <c r="A336" s="33"/>
      <c r="B336" s="34"/>
      <c r="C336" s="33"/>
      <c r="D336" s="165" t="s">
        <v>133</v>
      </c>
      <c r="E336" s="33"/>
      <c r="F336" s="166" t="s">
        <v>429</v>
      </c>
      <c r="G336" s="33"/>
      <c r="H336" s="33"/>
      <c r="I336" s="33"/>
      <c r="J336" s="33"/>
      <c r="K336" s="33"/>
      <c r="L336" s="34"/>
      <c r="M336" s="167"/>
      <c r="N336" s="168"/>
      <c r="O336" s="66"/>
      <c r="P336" s="66"/>
      <c r="Q336" s="66"/>
      <c r="R336" s="66"/>
      <c r="S336" s="66"/>
      <c r="T336" s="67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20" t="s">
        <v>133</v>
      </c>
      <c r="AU336" s="20" t="s">
        <v>131</v>
      </c>
    </row>
    <row r="337" s="13" customFormat="1">
      <c r="A337" s="13"/>
      <c r="B337" s="169"/>
      <c r="C337" s="13"/>
      <c r="D337" s="170" t="s">
        <v>135</v>
      </c>
      <c r="E337" s="171" t="s">
        <v>3</v>
      </c>
      <c r="F337" s="172" t="s">
        <v>430</v>
      </c>
      <c r="G337" s="13"/>
      <c r="H337" s="173">
        <v>28</v>
      </c>
      <c r="I337" s="13"/>
      <c r="J337" s="13"/>
      <c r="K337" s="13"/>
      <c r="L337" s="169"/>
      <c r="M337" s="174"/>
      <c r="N337" s="175"/>
      <c r="O337" s="175"/>
      <c r="P337" s="175"/>
      <c r="Q337" s="175"/>
      <c r="R337" s="175"/>
      <c r="S337" s="175"/>
      <c r="T337" s="17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71" t="s">
        <v>135</v>
      </c>
      <c r="AU337" s="171" t="s">
        <v>131</v>
      </c>
      <c r="AV337" s="13" t="s">
        <v>131</v>
      </c>
      <c r="AW337" s="13" t="s">
        <v>30</v>
      </c>
      <c r="AX337" s="13" t="s">
        <v>69</v>
      </c>
      <c r="AY337" s="171" t="s">
        <v>122</v>
      </c>
    </row>
    <row r="338" s="15" customFormat="1">
      <c r="A338" s="15"/>
      <c r="B338" s="184"/>
      <c r="C338" s="15"/>
      <c r="D338" s="170" t="s">
        <v>135</v>
      </c>
      <c r="E338" s="185" t="s">
        <v>3</v>
      </c>
      <c r="F338" s="186" t="s">
        <v>145</v>
      </c>
      <c r="G338" s="15"/>
      <c r="H338" s="187">
        <v>28</v>
      </c>
      <c r="I338" s="15"/>
      <c r="J338" s="15"/>
      <c r="K338" s="15"/>
      <c r="L338" s="184"/>
      <c r="M338" s="188"/>
      <c r="N338" s="189"/>
      <c r="O338" s="189"/>
      <c r="P338" s="189"/>
      <c r="Q338" s="189"/>
      <c r="R338" s="189"/>
      <c r="S338" s="189"/>
      <c r="T338" s="190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185" t="s">
        <v>135</v>
      </c>
      <c r="AU338" s="185" t="s">
        <v>131</v>
      </c>
      <c r="AV338" s="15" t="s">
        <v>130</v>
      </c>
      <c r="AW338" s="15" t="s">
        <v>30</v>
      </c>
      <c r="AX338" s="15" t="s">
        <v>74</v>
      </c>
      <c r="AY338" s="185" t="s">
        <v>122</v>
      </c>
    </row>
    <row r="339" s="2" customFormat="1" ht="24.15" customHeight="1">
      <c r="A339" s="33"/>
      <c r="B339" s="152"/>
      <c r="C339" s="153" t="s">
        <v>431</v>
      </c>
      <c r="D339" s="153" t="s">
        <v>125</v>
      </c>
      <c r="E339" s="154" t="s">
        <v>432</v>
      </c>
      <c r="F339" s="155" t="s">
        <v>433</v>
      </c>
      <c r="G339" s="156" t="s">
        <v>327</v>
      </c>
      <c r="H339" s="157">
        <v>205.249</v>
      </c>
      <c r="I339" s="158">
        <v>1.1200000000000001</v>
      </c>
      <c r="J339" s="158">
        <f>ROUND(I339*H339,2)</f>
        <v>229.88</v>
      </c>
      <c r="K339" s="155" t="s">
        <v>129</v>
      </c>
      <c r="L339" s="34"/>
      <c r="M339" s="159" t="s">
        <v>3</v>
      </c>
      <c r="N339" s="160" t="s">
        <v>41</v>
      </c>
      <c r="O339" s="161">
        <v>0</v>
      </c>
      <c r="P339" s="161">
        <f>O339*H339</f>
        <v>0</v>
      </c>
      <c r="Q339" s="161">
        <v>0</v>
      </c>
      <c r="R339" s="161">
        <f>Q339*H339</f>
        <v>0</v>
      </c>
      <c r="S339" s="161">
        <v>0</v>
      </c>
      <c r="T339" s="16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63" t="s">
        <v>231</v>
      </c>
      <c r="AT339" s="163" t="s">
        <v>125</v>
      </c>
      <c r="AU339" s="163" t="s">
        <v>131</v>
      </c>
      <c r="AY339" s="20" t="s">
        <v>122</v>
      </c>
      <c r="BE339" s="164">
        <f>IF(N339="základní",J339,0)</f>
        <v>0</v>
      </c>
      <c r="BF339" s="164">
        <f>IF(N339="snížená",J339,0)</f>
        <v>229.88</v>
      </c>
      <c r="BG339" s="164">
        <f>IF(N339="zákl. přenesená",J339,0)</f>
        <v>0</v>
      </c>
      <c r="BH339" s="164">
        <f>IF(N339="sníž. přenesená",J339,0)</f>
        <v>0</v>
      </c>
      <c r="BI339" s="164">
        <f>IF(N339="nulová",J339,0)</f>
        <v>0</v>
      </c>
      <c r="BJ339" s="20" t="s">
        <v>131</v>
      </c>
      <c r="BK339" s="164">
        <f>ROUND(I339*H339,2)</f>
        <v>229.88</v>
      </c>
      <c r="BL339" s="20" t="s">
        <v>231</v>
      </c>
      <c r="BM339" s="163" t="s">
        <v>434</v>
      </c>
    </row>
    <row r="340" s="2" customFormat="1">
      <c r="A340" s="33"/>
      <c r="B340" s="34"/>
      <c r="C340" s="33"/>
      <c r="D340" s="165" t="s">
        <v>133</v>
      </c>
      <c r="E340" s="33"/>
      <c r="F340" s="166" t="s">
        <v>435</v>
      </c>
      <c r="G340" s="33"/>
      <c r="H340" s="33"/>
      <c r="I340" s="33"/>
      <c r="J340" s="33"/>
      <c r="K340" s="33"/>
      <c r="L340" s="34"/>
      <c r="M340" s="167"/>
      <c r="N340" s="168"/>
      <c r="O340" s="66"/>
      <c r="P340" s="66"/>
      <c r="Q340" s="66"/>
      <c r="R340" s="66"/>
      <c r="S340" s="66"/>
      <c r="T340" s="67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20" t="s">
        <v>133</v>
      </c>
      <c r="AU340" s="20" t="s">
        <v>131</v>
      </c>
    </row>
    <row r="341" s="12" customFormat="1" ht="22.8" customHeight="1">
      <c r="A341" s="12"/>
      <c r="B341" s="140"/>
      <c r="C341" s="12"/>
      <c r="D341" s="141" t="s">
        <v>68</v>
      </c>
      <c r="E341" s="150" t="s">
        <v>436</v>
      </c>
      <c r="F341" s="150" t="s">
        <v>437</v>
      </c>
      <c r="G341" s="12"/>
      <c r="H341" s="12"/>
      <c r="I341" s="12"/>
      <c r="J341" s="151">
        <f>BK341</f>
        <v>62467.960000000006</v>
      </c>
      <c r="K341" s="12"/>
      <c r="L341" s="140"/>
      <c r="M341" s="144"/>
      <c r="N341" s="145"/>
      <c r="O341" s="145"/>
      <c r="P341" s="146">
        <f>SUM(P342:P390)</f>
        <v>17.663999999999998</v>
      </c>
      <c r="Q341" s="145"/>
      <c r="R341" s="146">
        <f>SUM(R342:R390)</f>
        <v>0.18902999999999998</v>
      </c>
      <c r="S341" s="145"/>
      <c r="T341" s="147">
        <f>SUM(T342:T390)</f>
        <v>0.12920999999999999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41" t="s">
        <v>131</v>
      </c>
      <c r="AT341" s="148" t="s">
        <v>68</v>
      </c>
      <c r="AU341" s="148" t="s">
        <v>74</v>
      </c>
      <c r="AY341" s="141" t="s">
        <v>122</v>
      </c>
      <c r="BK341" s="149">
        <f>SUM(BK342:BK390)</f>
        <v>62467.960000000006</v>
      </c>
    </row>
    <row r="342" s="2" customFormat="1" ht="16.5" customHeight="1">
      <c r="A342" s="33"/>
      <c r="B342" s="152"/>
      <c r="C342" s="153" t="s">
        <v>438</v>
      </c>
      <c r="D342" s="153" t="s">
        <v>125</v>
      </c>
      <c r="E342" s="154" t="s">
        <v>439</v>
      </c>
      <c r="F342" s="155" t="s">
        <v>440</v>
      </c>
      <c r="G342" s="156" t="s">
        <v>441</v>
      </c>
      <c r="H342" s="157">
        <v>1</v>
      </c>
      <c r="I342" s="158">
        <v>245</v>
      </c>
      <c r="J342" s="158">
        <f>ROUND(I342*H342,2)</f>
        <v>245</v>
      </c>
      <c r="K342" s="155" t="s">
        <v>129</v>
      </c>
      <c r="L342" s="34"/>
      <c r="M342" s="159" t="s">
        <v>3</v>
      </c>
      <c r="N342" s="160" t="s">
        <v>41</v>
      </c>
      <c r="O342" s="161">
        <v>0.54800000000000004</v>
      </c>
      <c r="P342" s="161">
        <f>O342*H342</f>
        <v>0.54800000000000004</v>
      </c>
      <c r="Q342" s="161">
        <v>0</v>
      </c>
      <c r="R342" s="161">
        <f>Q342*H342</f>
        <v>0</v>
      </c>
      <c r="S342" s="161">
        <v>0.01933</v>
      </c>
      <c r="T342" s="162">
        <f>S342*H342</f>
        <v>0.01933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63" t="s">
        <v>231</v>
      </c>
      <c r="AT342" s="163" t="s">
        <v>125</v>
      </c>
      <c r="AU342" s="163" t="s">
        <v>131</v>
      </c>
      <c r="AY342" s="20" t="s">
        <v>122</v>
      </c>
      <c r="BE342" s="164">
        <f>IF(N342="základní",J342,0)</f>
        <v>0</v>
      </c>
      <c r="BF342" s="164">
        <f>IF(N342="snížená",J342,0)</f>
        <v>245</v>
      </c>
      <c r="BG342" s="164">
        <f>IF(N342="zákl. přenesená",J342,0)</f>
        <v>0</v>
      </c>
      <c r="BH342" s="164">
        <f>IF(N342="sníž. přenesená",J342,0)</f>
        <v>0</v>
      </c>
      <c r="BI342" s="164">
        <f>IF(N342="nulová",J342,0)</f>
        <v>0</v>
      </c>
      <c r="BJ342" s="20" t="s">
        <v>131</v>
      </c>
      <c r="BK342" s="164">
        <f>ROUND(I342*H342,2)</f>
        <v>245</v>
      </c>
      <c r="BL342" s="20" t="s">
        <v>231</v>
      </c>
      <c r="BM342" s="163" t="s">
        <v>442</v>
      </c>
    </row>
    <row r="343" s="2" customFormat="1">
      <c r="A343" s="33"/>
      <c r="B343" s="34"/>
      <c r="C343" s="33"/>
      <c r="D343" s="165" t="s">
        <v>133</v>
      </c>
      <c r="E343" s="33"/>
      <c r="F343" s="166" t="s">
        <v>443</v>
      </c>
      <c r="G343" s="33"/>
      <c r="H343" s="33"/>
      <c r="I343" s="33"/>
      <c r="J343" s="33"/>
      <c r="K343" s="33"/>
      <c r="L343" s="34"/>
      <c r="M343" s="167"/>
      <c r="N343" s="168"/>
      <c r="O343" s="66"/>
      <c r="P343" s="66"/>
      <c r="Q343" s="66"/>
      <c r="R343" s="66"/>
      <c r="S343" s="66"/>
      <c r="T343" s="67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20" t="s">
        <v>133</v>
      </c>
      <c r="AU343" s="20" t="s">
        <v>131</v>
      </c>
    </row>
    <row r="344" s="2" customFormat="1" ht="16.5" customHeight="1">
      <c r="A344" s="33"/>
      <c r="B344" s="152"/>
      <c r="C344" s="153" t="s">
        <v>444</v>
      </c>
      <c r="D344" s="153" t="s">
        <v>125</v>
      </c>
      <c r="E344" s="154" t="s">
        <v>445</v>
      </c>
      <c r="F344" s="155" t="s">
        <v>446</v>
      </c>
      <c r="G344" s="156" t="s">
        <v>344</v>
      </c>
      <c r="H344" s="157">
        <v>1</v>
      </c>
      <c r="I344" s="158">
        <v>999</v>
      </c>
      <c r="J344" s="158">
        <f>ROUND(I344*H344,2)</f>
        <v>999</v>
      </c>
      <c r="K344" s="155" t="s">
        <v>129</v>
      </c>
      <c r="L344" s="34"/>
      <c r="M344" s="159" t="s">
        <v>3</v>
      </c>
      <c r="N344" s="160" t="s">
        <v>41</v>
      </c>
      <c r="O344" s="161">
        <v>1.1160000000000001</v>
      </c>
      <c r="P344" s="161">
        <f>O344*H344</f>
        <v>1.1160000000000001</v>
      </c>
      <c r="Q344" s="161">
        <v>0.00055000000000000003</v>
      </c>
      <c r="R344" s="161">
        <f>Q344*H344</f>
        <v>0.00055000000000000003</v>
      </c>
      <c r="S344" s="161">
        <v>0</v>
      </c>
      <c r="T344" s="16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3" t="s">
        <v>231</v>
      </c>
      <c r="AT344" s="163" t="s">
        <v>125</v>
      </c>
      <c r="AU344" s="163" t="s">
        <v>131</v>
      </c>
      <c r="AY344" s="20" t="s">
        <v>122</v>
      </c>
      <c r="BE344" s="164">
        <f>IF(N344="základní",J344,0)</f>
        <v>0</v>
      </c>
      <c r="BF344" s="164">
        <f>IF(N344="snížená",J344,0)</f>
        <v>999</v>
      </c>
      <c r="BG344" s="164">
        <f>IF(N344="zákl. přenesená",J344,0)</f>
        <v>0</v>
      </c>
      <c r="BH344" s="164">
        <f>IF(N344="sníž. přenesená",J344,0)</f>
        <v>0</v>
      </c>
      <c r="BI344" s="164">
        <f>IF(N344="nulová",J344,0)</f>
        <v>0</v>
      </c>
      <c r="BJ344" s="20" t="s">
        <v>131</v>
      </c>
      <c r="BK344" s="164">
        <f>ROUND(I344*H344,2)</f>
        <v>999</v>
      </c>
      <c r="BL344" s="20" t="s">
        <v>231</v>
      </c>
      <c r="BM344" s="163" t="s">
        <v>447</v>
      </c>
    </row>
    <row r="345" s="2" customFormat="1">
      <c r="A345" s="33"/>
      <c r="B345" s="34"/>
      <c r="C345" s="33"/>
      <c r="D345" s="165" t="s">
        <v>133</v>
      </c>
      <c r="E345" s="33"/>
      <c r="F345" s="166" t="s">
        <v>448</v>
      </c>
      <c r="G345" s="33"/>
      <c r="H345" s="33"/>
      <c r="I345" s="33"/>
      <c r="J345" s="33"/>
      <c r="K345" s="33"/>
      <c r="L345" s="34"/>
      <c r="M345" s="167"/>
      <c r="N345" s="168"/>
      <c r="O345" s="66"/>
      <c r="P345" s="66"/>
      <c r="Q345" s="66"/>
      <c r="R345" s="66"/>
      <c r="S345" s="66"/>
      <c r="T345" s="67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20" t="s">
        <v>133</v>
      </c>
      <c r="AU345" s="20" t="s">
        <v>131</v>
      </c>
    </row>
    <row r="346" s="2" customFormat="1" ht="16.5" customHeight="1">
      <c r="A346" s="33"/>
      <c r="B346" s="152"/>
      <c r="C346" s="191" t="s">
        <v>449</v>
      </c>
      <c r="D346" s="191" t="s">
        <v>318</v>
      </c>
      <c r="E346" s="192" t="s">
        <v>450</v>
      </c>
      <c r="F346" s="193" t="s">
        <v>451</v>
      </c>
      <c r="G346" s="194" t="s">
        <v>344</v>
      </c>
      <c r="H346" s="195">
        <v>1</v>
      </c>
      <c r="I346" s="196">
        <v>4150</v>
      </c>
      <c r="J346" s="196">
        <f>ROUND(I346*H346,2)</f>
        <v>4150</v>
      </c>
      <c r="K346" s="193" t="s">
        <v>129</v>
      </c>
      <c r="L346" s="197"/>
      <c r="M346" s="198" t="s">
        <v>3</v>
      </c>
      <c r="N346" s="199" t="s">
        <v>41</v>
      </c>
      <c r="O346" s="161">
        <v>0</v>
      </c>
      <c r="P346" s="161">
        <f>O346*H346</f>
        <v>0</v>
      </c>
      <c r="Q346" s="161">
        <v>0.025999999999999999</v>
      </c>
      <c r="R346" s="161">
        <f>Q346*H346</f>
        <v>0.025999999999999999</v>
      </c>
      <c r="S346" s="161">
        <v>0</v>
      </c>
      <c r="T346" s="16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63" t="s">
        <v>321</v>
      </c>
      <c r="AT346" s="163" t="s">
        <v>318</v>
      </c>
      <c r="AU346" s="163" t="s">
        <v>131</v>
      </c>
      <c r="AY346" s="20" t="s">
        <v>122</v>
      </c>
      <c r="BE346" s="164">
        <f>IF(N346="základní",J346,0)</f>
        <v>0</v>
      </c>
      <c r="BF346" s="164">
        <f>IF(N346="snížená",J346,0)</f>
        <v>4150</v>
      </c>
      <c r="BG346" s="164">
        <f>IF(N346="zákl. přenesená",J346,0)</f>
        <v>0</v>
      </c>
      <c r="BH346" s="164">
        <f>IF(N346="sníž. přenesená",J346,0)</f>
        <v>0</v>
      </c>
      <c r="BI346" s="164">
        <f>IF(N346="nulová",J346,0)</f>
        <v>0</v>
      </c>
      <c r="BJ346" s="20" t="s">
        <v>131</v>
      </c>
      <c r="BK346" s="164">
        <f>ROUND(I346*H346,2)</f>
        <v>4150</v>
      </c>
      <c r="BL346" s="20" t="s">
        <v>231</v>
      </c>
      <c r="BM346" s="163" t="s">
        <v>452</v>
      </c>
    </row>
    <row r="347" s="2" customFormat="1" ht="16.5" customHeight="1">
      <c r="A347" s="33"/>
      <c r="B347" s="152"/>
      <c r="C347" s="191" t="s">
        <v>453</v>
      </c>
      <c r="D347" s="191" t="s">
        <v>318</v>
      </c>
      <c r="E347" s="192" t="s">
        <v>454</v>
      </c>
      <c r="F347" s="193" t="s">
        <v>455</v>
      </c>
      <c r="G347" s="194" t="s">
        <v>344</v>
      </c>
      <c r="H347" s="195">
        <v>1</v>
      </c>
      <c r="I347" s="196">
        <v>236</v>
      </c>
      <c r="J347" s="196">
        <f>ROUND(I347*H347,2)</f>
        <v>236</v>
      </c>
      <c r="K347" s="193" t="s">
        <v>129</v>
      </c>
      <c r="L347" s="197"/>
      <c r="M347" s="198" t="s">
        <v>3</v>
      </c>
      <c r="N347" s="199" t="s">
        <v>41</v>
      </c>
      <c r="O347" s="161">
        <v>0</v>
      </c>
      <c r="P347" s="161">
        <f>O347*H347</f>
        <v>0</v>
      </c>
      <c r="Q347" s="161">
        <v>0.00125</v>
      </c>
      <c r="R347" s="161">
        <f>Q347*H347</f>
        <v>0.00125</v>
      </c>
      <c r="S347" s="161">
        <v>0</v>
      </c>
      <c r="T347" s="16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3" t="s">
        <v>321</v>
      </c>
      <c r="AT347" s="163" t="s">
        <v>318</v>
      </c>
      <c r="AU347" s="163" t="s">
        <v>131</v>
      </c>
      <c r="AY347" s="20" t="s">
        <v>122</v>
      </c>
      <c r="BE347" s="164">
        <f>IF(N347="základní",J347,0)</f>
        <v>0</v>
      </c>
      <c r="BF347" s="164">
        <f>IF(N347="snížená",J347,0)</f>
        <v>236</v>
      </c>
      <c r="BG347" s="164">
        <f>IF(N347="zákl. přenesená",J347,0)</f>
        <v>0</v>
      </c>
      <c r="BH347" s="164">
        <f>IF(N347="sníž. přenesená",J347,0)</f>
        <v>0</v>
      </c>
      <c r="BI347" s="164">
        <f>IF(N347="nulová",J347,0)</f>
        <v>0</v>
      </c>
      <c r="BJ347" s="20" t="s">
        <v>131</v>
      </c>
      <c r="BK347" s="164">
        <f>ROUND(I347*H347,2)</f>
        <v>236</v>
      </c>
      <c r="BL347" s="20" t="s">
        <v>231</v>
      </c>
      <c r="BM347" s="163" t="s">
        <v>456</v>
      </c>
    </row>
    <row r="348" s="2" customFormat="1" ht="16.5" customHeight="1">
      <c r="A348" s="33"/>
      <c r="B348" s="152"/>
      <c r="C348" s="153" t="s">
        <v>457</v>
      </c>
      <c r="D348" s="153" t="s">
        <v>125</v>
      </c>
      <c r="E348" s="154" t="s">
        <v>458</v>
      </c>
      <c r="F348" s="155" t="s">
        <v>459</v>
      </c>
      <c r="G348" s="156" t="s">
        <v>441</v>
      </c>
      <c r="H348" s="157">
        <v>1</v>
      </c>
      <c r="I348" s="158">
        <v>162</v>
      </c>
      <c r="J348" s="158">
        <f>ROUND(I348*H348,2)</f>
        <v>162</v>
      </c>
      <c r="K348" s="155" t="s">
        <v>129</v>
      </c>
      <c r="L348" s="34"/>
      <c r="M348" s="159" t="s">
        <v>3</v>
      </c>
      <c r="N348" s="160" t="s">
        <v>41</v>
      </c>
      <c r="O348" s="161">
        <v>0.36199999999999999</v>
      </c>
      <c r="P348" s="161">
        <f>O348*H348</f>
        <v>0.36199999999999999</v>
      </c>
      <c r="Q348" s="161">
        <v>0</v>
      </c>
      <c r="R348" s="161">
        <f>Q348*H348</f>
        <v>0</v>
      </c>
      <c r="S348" s="161">
        <v>0.019460000000000002</v>
      </c>
      <c r="T348" s="162">
        <f>S348*H348</f>
        <v>0.019460000000000002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63" t="s">
        <v>231</v>
      </c>
      <c r="AT348" s="163" t="s">
        <v>125</v>
      </c>
      <c r="AU348" s="163" t="s">
        <v>131</v>
      </c>
      <c r="AY348" s="20" t="s">
        <v>122</v>
      </c>
      <c r="BE348" s="164">
        <f>IF(N348="základní",J348,0)</f>
        <v>0</v>
      </c>
      <c r="BF348" s="164">
        <f>IF(N348="snížená",J348,0)</f>
        <v>162</v>
      </c>
      <c r="BG348" s="164">
        <f>IF(N348="zákl. přenesená",J348,0)</f>
        <v>0</v>
      </c>
      <c r="BH348" s="164">
        <f>IF(N348="sníž. přenesená",J348,0)</f>
        <v>0</v>
      </c>
      <c r="BI348" s="164">
        <f>IF(N348="nulová",J348,0)</f>
        <v>0</v>
      </c>
      <c r="BJ348" s="20" t="s">
        <v>131</v>
      </c>
      <c r="BK348" s="164">
        <f>ROUND(I348*H348,2)</f>
        <v>162</v>
      </c>
      <c r="BL348" s="20" t="s">
        <v>231</v>
      </c>
      <c r="BM348" s="163" t="s">
        <v>460</v>
      </c>
    </row>
    <row r="349" s="2" customFormat="1">
      <c r="A349" s="33"/>
      <c r="B349" s="34"/>
      <c r="C349" s="33"/>
      <c r="D349" s="165" t="s">
        <v>133</v>
      </c>
      <c r="E349" s="33"/>
      <c r="F349" s="166" t="s">
        <v>461</v>
      </c>
      <c r="G349" s="33"/>
      <c r="H349" s="33"/>
      <c r="I349" s="33"/>
      <c r="J349" s="33"/>
      <c r="K349" s="33"/>
      <c r="L349" s="34"/>
      <c r="M349" s="167"/>
      <c r="N349" s="168"/>
      <c r="O349" s="66"/>
      <c r="P349" s="66"/>
      <c r="Q349" s="66"/>
      <c r="R349" s="66"/>
      <c r="S349" s="66"/>
      <c r="T349" s="67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20" t="s">
        <v>133</v>
      </c>
      <c r="AU349" s="20" t="s">
        <v>131</v>
      </c>
    </row>
    <row r="350" s="2" customFormat="1" ht="24.15" customHeight="1">
      <c r="A350" s="33"/>
      <c r="B350" s="152"/>
      <c r="C350" s="153" t="s">
        <v>462</v>
      </c>
      <c r="D350" s="153" t="s">
        <v>125</v>
      </c>
      <c r="E350" s="154" t="s">
        <v>463</v>
      </c>
      <c r="F350" s="155" t="s">
        <v>464</v>
      </c>
      <c r="G350" s="156" t="s">
        <v>441</v>
      </c>
      <c r="H350" s="157">
        <v>1</v>
      </c>
      <c r="I350" s="158">
        <v>4430</v>
      </c>
      <c r="J350" s="158">
        <f>ROUND(I350*H350,2)</f>
        <v>4430</v>
      </c>
      <c r="K350" s="155" t="s">
        <v>129</v>
      </c>
      <c r="L350" s="34"/>
      <c r="M350" s="159" t="s">
        <v>3</v>
      </c>
      <c r="N350" s="160" t="s">
        <v>41</v>
      </c>
      <c r="O350" s="161">
        <v>1.1000000000000001</v>
      </c>
      <c r="P350" s="161">
        <f>O350*H350</f>
        <v>1.1000000000000001</v>
      </c>
      <c r="Q350" s="161">
        <v>0.01197</v>
      </c>
      <c r="R350" s="161">
        <f>Q350*H350</f>
        <v>0.01197</v>
      </c>
      <c r="S350" s="161">
        <v>0</v>
      </c>
      <c r="T350" s="16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3" t="s">
        <v>231</v>
      </c>
      <c r="AT350" s="163" t="s">
        <v>125</v>
      </c>
      <c r="AU350" s="163" t="s">
        <v>131</v>
      </c>
      <c r="AY350" s="20" t="s">
        <v>122</v>
      </c>
      <c r="BE350" s="164">
        <f>IF(N350="základní",J350,0)</f>
        <v>0</v>
      </c>
      <c r="BF350" s="164">
        <f>IF(N350="snížená",J350,0)</f>
        <v>4430</v>
      </c>
      <c r="BG350" s="164">
        <f>IF(N350="zákl. přenesená",J350,0)</f>
        <v>0</v>
      </c>
      <c r="BH350" s="164">
        <f>IF(N350="sníž. přenesená",J350,0)</f>
        <v>0</v>
      </c>
      <c r="BI350" s="164">
        <f>IF(N350="nulová",J350,0)</f>
        <v>0</v>
      </c>
      <c r="BJ350" s="20" t="s">
        <v>131</v>
      </c>
      <c r="BK350" s="164">
        <f>ROUND(I350*H350,2)</f>
        <v>4430</v>
      </c>
      <c r="BL350" s="20" t="s">
        <v>231</v>
      </c>
      <c r="BM350" s="163" t="s">
        <v>465</v>
      </c>
    </row>
    <row r="351" s="2" customFormat="1">
      <c r="A351" s="33"/>
      <c r="B351" s="34"/>
      <c r="C351" s="33"/>
      <c r="D351" s="165" t="s">
        <v>133</v>
      </c>
      <c r="E351" s="33"/>
      <c r="F351" s="166" t="s">
        <v>466</v>
      </c>
      <c r="G351" s="33"/>
      <c r="H351" s="33"/>
      <c r="I351" s="33"/>
      <c r="J351" s="33"/>
      <c r="K351" s="33"/>
      <c r="L351" s="34"/>
      <c r="M351" s="167"/>
      <c r="N351" s="168"/>
      <c r="O351" s="66"/>
      <c r="P351" s="66"/>
      <c r="Q351" s="66"/>
      <c r="R351" s="66"/>
      <c r="S351" s="66"/>
      <c r="T351" s="67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20" t="s">
        <v>133</v>
      </c>
      <c r="AU351" s="20" t="s">
        <v>131</v>
      </c>
    </row>
    <row r="352" s="2" customFormat="1" ht="16.5" customHeight="1">
      <c r="A352" s="33"/>
      <c r="B352" s="152"/>
      <c r="C352" s="153" t="s">
        <v>467</v>
      </c>
      <c r="D352" s="153" t="s">
        <v>125</v>
      </c>
      <c r="E352" s="154" t="s">
        <v>468</v>
      </c>
      <c r="F352" s="155" t="s">
        <v>469</v>
      </c>
      <c r="G352" s="156" t="s">
        <v>441</v>
      </c>
      <c r="H352" s="157">
        <v>1</v>
      </c>
      <c r="I352" s="158">
        <v>297</v>
      </c>
      <c r="J352" s="158">
        <f>ROUND(I352*H352,2)</f>
        <v>297</v>
      </c>
      <c r="K352" s="155" t="s">
        <v>470</v>
      </c>
      <c r="L352" s="34"/>
      <c r="M352" s="159" t="s">
        <v>3</v>
      </c>
      <c r="N352" s="160" t="s">
        <v>41</v>
      </c>
      <c r="O352" s="161">
        <v>0.69299999999999995</v>
      </c>
      <c r="P352" s="161">
        <f>O352*H352</f>
        <v>0.69299999999999995</v>
      </c>
      <c r="Q352" s="161">
        <v>0</v>
      </c>
      <c r="R352" s="161">
        <f>Q352*H352</f>
        <v>0</v>
      </c>
      <c r="S352" s="161">
        <v>0.087999999999999995</v>
      </c>
      <c r="T352" s="162">
        <f>S352*H352</f>
        <v>0.087999999999999995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63" t="s">
        <v>231</v>
      </c>
      <c r="AT352" s="163" t="s">
        <v>125</v>
      </c>
      <c r="AU352" s="163" t="s">
        <v>131</v>
      </c>
      <c r="AY352" s="20" t="s">
        <v>122</v>
      </c>
      <c r="BE352" s="164">
        <f>IF(N352="základní",J352,0)</f>
        <v>0</v>
      </c>
      <c r="BF352" s="164">
        <f>IF(N352="snížená",J352,0)</f>
        <v>297</v>
      </c>
      <c r="BG352" s="164">
        <f>IF(N352="zákl. přenesená",J352,0)</f>
        <v>0</v>
      </c>
      <c r="BH352" s="164">
        <f>IF(N352="sníž. přenesená",J352,0)</f>
        <v>0</v>
      </c>
      <c r="BI352" s="164">
        <f>IF(N352="nulová",J352,0)</f>
        <v>0</v>
      </c>
      <c r="BJ352" s="20" t="s">
        <v>131</v>
      </c>
      <c r="BK352" s="164">
        <f>ROUND(I352*H352,2)</f>
        <v>297</v>
      </c>
      <c r="BL352" s="20" t="s">
        <v>231</v>
      </c>
      <c r="BM352" s="163" t="s">
        <v>471</v>
      </c>
    </row>
    <row r="353" s="2" customFormat="1">
      <c r="A353" s="33"/>
      <c r="B353" s="34"/>
      <c r="C353" s="33"/>
      <c r="D353" s="165" t="s">
        <v>133</v>
      </c>
      <c r="E353" s="33"/>
      <c r="F353" s="166" t="s">
        <v>472</v>
      </c>
      <c r="G353" s="33"/>
      <c r="H353" s="33"/>
      <c r="I353" s="33"/>
      <c r="J353" s="33"/>
      <c r="K353" s="33"/>
      <c r="L353" s="34"/>
      <c r="M353" s="167"/>
      <c r="N353" s="168"/>
      <c r="O353" s="66"/>
      <c r="P353" s="66"/>
      <c r="Q353" s="66"/>
      <c r="R353" s="66"/>
      <c r="S353" s="66"/>
      <c r="T353" s="67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20" t="s">
        <v>133</v>
      </c>
      <c r="AU353" s="20" t="s">
        <v>131</v>
      </c>
    </row>
    <row r="354" s="2" customFormat="1" ht="16.5" customHeight="1">
      <c r="A354" s="33"/>
      <c r="B354" s="152"/>
      <c r="C354" s="153" t="s">
        <v>473</v>
      </c>
      <c r="D354" s="153" t="s">
        <v>125</v>
      </c>
      <c r="E354" s="154" t="s">
        <v>474</v>
      </c>
      <c r="F354" s="155" t="s">
        <v>475</v>
      </c>
      <c r="G354" s="156" t="s">
        <v>441</v>
      </c>
      <c r="H354" s="157">
        <v>1</v>
      </c>
      <c r="I354" s="158">
        <v>11200</v>
      </c>
      <c r="J354" s="158">
        <f>ROUND(I354*H354,2)</f>
        <v>11200</v>
      </c>
      <c r="K354" s="155" t="s">
        <v>129</v>
      </c>
      <c r="L354" s="34"/>
      <c r="M354" s="159" t="s">
        <v>3</v>
      </c>
      <c r="N354" s="160" t="s">
        <v>41</v>
      </c>
      <c r="O354" s="161">
        <v>2.54</v>
      </c>
      <c r="P354" s="161">
        <f>O354*H354</f>
        <v>2.54</v>
      </c>
      <c r="Q354" s="161">
        <v>0.050000000000000003</v>
      </c>
      <c r="R354" s="161">
        <f>Q354*H354</f>
        <v>0.050000000000000003</v>
      </c>
      <c r="S354" s="161">
        <v>0</v>
      </c>
      <c r="T354" s="16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63" t="s">
        <v>231</v>
      </c>
      <c r="AT354" s="163" t="s">
        <v>125</v>
      </c>
      <c r="AU354" s="163" t="s">
        <v>131</v>
      </c>
      <c r="AY354" s="20" t="s">
        <v>122</v>
      </c>
      <c r="BE354" s="164">
        <f>IF(N354="základní",J354,0)</f>
        <v>0</v>
      </c>
      <c r="BF354" s="164">
        <f>IF(N354="snížená",J354,0)</f>
        <v>11200</v>
      </c>
      <c r="BG354" s="164">
        <f>IF(N354="zákl. přenesená",J354,0)</f>
        <v>0</v>
      </c>
      <c r="BH354" s="164">
        <f>IF(N354="sníž. přenesená",J354,0)</f>
        <v>0</v>
      </c>
      <c r="BI354" s="164">
        <f>IF(N354="nulová",J354,0)</f>
        <v>0</v>
      </c>
      <c r="BJ354" s="20" t="s">
        <v>131</v>
      </c>
      <c r="BK354" s="164">
        <f>ROUND(I354*H354,2)</f>
        <v>11200</v>
      </c>
      <c r="BL354" s="20" t="s">
        <v>231</v>
      </c>
      <c r="BM354" s="163" t="s">
        <v>476</v>
      </c>
    </row>
    <row r="355" s="2" customFormat="1">
      <c r="A355" s="33"/>
      <c r="B355" s="34"/>
      <c r="C355" s="33"/>
      <c r="D355" s="165" t="s">
        <v>133</v>
      </c>
      <c r="E355" s="33"/>
      <c r="F355" s="166" t="s">
        <v>477</v>
      </c>
      <c r="G355" s="33"/>
      <c r="H355" s="33"/>
      <c r="I355" s="33"/>
      <c r="J355" s="33"/>
      <c r="K355" s="33"/>
      <c r="L355" s="34"/>
      <c r="M355" s="167"/>
      <c r="N355" s="168"/>
      <c r="O355" s="66"/>
      <c r="P355" s="66"/>
      <c r="Q355" s="66"/>
      <c r="R355" s="66"/>
      <c r="S355" s="66"/>
      <c r="T355" s="67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20" t="s">
        <v>133</v>
      </c>
      <c r="AU355" s="20" t="s">
        <v>131</v>
      </c>
    </row>
    <row r="356" s="2" customFormat="1" ht="24.15" customHeight="1">
      <c r="A356" s="33"/>
      <c r="B356" s="152"/>
      <c r="C356" s="153" t="s">
        <v>478</v>
      </c>
      <c r="D356" s="153" t="s">
        <v>125</v>
      </c>
      <c r="E356" s="154" t="s">
        <v>479</v>
      </c>
      <c r="F356" s="155" t="s">
        <v>480</v>
      </c>
      <c r="G356" s="156" t="s">
        <v>441</v>
      </c>
      <c r="H356" s="157">
        <v>1</v>
      </c>
      <c r="I356" s="158">
        <v>9610</v>
      </c>
      <c r="J356" s="158">
        <f>ROUND(I356*H356,2)</f>
        <v>9610</v>
      </c>
      <c r="K356" s="155" t="s">
        <v>470</v>
      </c>
      <c r="L356" s="34"/>
      <c r="M356" s="159" t="s">
        <v>3</v>
      </c>
      <c r="N356" s="160" t="s">
        <v>41</v>
      </c>
      <c r="O356" s="161">
        <v>3.3199999999999998</v>
      </c>
      <c r="P356" s="161">
        <f>O356*H356</f>
        <v>3.3199999999999998</v>
      </c>
      <c r="Q356" s="161">
        <v>0.026429999999999999</v>
      </c>
      <c r="R356" s="161">
        <f>Q356*H356</f>
        <v>0.026429999999999999</v>
      </c>
      <c r="S356" s="161">
        <v>0</v>
      </c>
      <c r="T356" s="16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3" t="s">
        <v>231</v>
      </c>
      <c r="AT356" s="163" t="s">
        <v>125</v>
      </c>
      <c r="AU356" s="163" t="s">
        <v>131</v>
      </c>
      <c r="AY356" s="20" t="s">
        <v>122</v>
      </c>
      <c r="BE356" s="164">
        <f>IF(N356="základní",J356,0)</f>
        <v>0</v>
      </c>
      <c r="BF356" s="164">
        <f>IF(N356="snížená",J356,0)</f>
        <v>9610</v>
      </c>
      <c r="BG356" s="164">
        <f>IF(N356="zákl. přenesená",J356,0)</f>
        <v>0</v>
      </c>
      <c r="BH356" s="164">
        <f>IF(N356="sníž. přenesená",J356,0)</f>
        <v>0</v>
      </c>
      <c r="BI356" s="164">
        <f>IF(N356="nulová",J356,0)</f>
        <v>0</v>
      </c>
      <c r="BJ356" s="20" t="s">
        <v>131</v>
      </c>
      <c r="BK356" s="164">
        <f>ROUND(I356*H356,2)</f>
        <v>9610</v>
      </c>
      <c r="BL356" s="20" t="s">
        <v>231</v>
      </c>
      <c r="BM356" s="163" t="s">
        <v>481</v>
      </c>
    </row>
    <row r="357" s="2" customFormat="1">
      <c r="A357" s="33"/>
      <c r="B357" s="34"/>
      <c r="C357" s="33"/>
      <c r="D357" s="165" t="s">
        <v>133</v>
      </c>
      <c r="E357" s="33"/>
      <c r="F357" s="166" t="s">
        <v>482</v>
      </c>
      <c r="G357" s="33"/>
      <c r="H357" s="33"/>
      <c r="I357" s="33"/>
      <c r="J357" s="33"/>
      <c r="K357" s="33"/>
      <c r="L357" s="34"/>
      <c r="M357" s="167"/>
      <c r="N357" s="168"/>
      <c r="O357" s="66"/>
      <c r="P357" s="66"/>
      <c r="Q357" s="66"/>
      <c r="R357" s="66"/>
      <c r="S357" s="66"/>
      <c r="T357" s="67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20" t="s">
        <v>133</v>
      </c>
      <c r="AU357" s="20" t="s">
        <v>131</v>
      </c>
    </row>
    <row r="358" s="2" customFormat="1" ht="16.5" customHeight="1">
      <c r="A358" s="33"/>
      <c r="B358" s="152"/>
      <c r="C358" s="153" t="s">
        <v>483</v>
      </c>
      <c r="D358" s="153" t="s">
        <v>125</v>
      </c>
      <c r="E358" s="154" t="s">
        <v>484</v>
      </c>
      <c r="F358" s="155" t="s">
        <v>485</v>
      </c>
      <c r="G358" s="156" t="s">
        <v>441</v>
      </c>
      <c r="H358" s="157">
        <v>1</v>
      </c>
      <c r="I358" s="158">
        <v>1550</v>
      </c>
      <c r="J358" s="158">
        <f>ROUND(I358*H358,2)</f>
        <v>1550</v>
      </c>
      <c r="K358" s="155" t="s">
        <v>129</v>
      </c>
      <c r="L358" s="34"/>
      <c r="M358" s="159" t="s">
        <v>3</v>
      </c>
      <c r="N358" s="160" t="s">
        <v>41</v>
      </c>
      <c r="O358" s="161">
        <v>0.25</v>
      </c>
      <c r="P358" s="161">
        <f>O358*H358</f>
        <v>0.25</v>
      </c>
      <c r="Q358" s="161">
        <v>0.0011000000000000001</v>
      </c>
      <c r="R358" s="161">
        <f>Q358*H358</f>
        <v>0.0011000000000000001</v>
      </c>
      <c r="S358" s="161">
        <v>0</v>
      </c>
      <c r="T358" s="16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63" t="s">
        <v>231</v>
      </c>
      <c r="AT358" s="163" t="s">
        <v>125</v>
      </c>
      <c r="AU358" s="163" t="s">
        <v>131</v>
      </c>
      <c r="AY358" s="20" t="s">
        <v>122</v>
      </c>
      <c r="BE358" s="164">
        <f>IF(N358="základní",J358,0)</f>
        <v>0</v>
      </c>
      <c r="BF358" s="164">
        <f>IF(N358="snížená",J358,0)</f>
        <v>1550</v>
      </c>
      <c r="BG358" s="164">
        <f>IF(N358="zákl. přenesená",J358,0)</f>
        <v>0</v>
      </c>
      <c r="BH358" s="164">
        <f>IF(N358="sníž. přenesená",J358,0)</f>
        <v>0</v>
      </c>
      <c r="BI358" s="164">
        <f>IF(N358="nulová",J358,0)</f>
        <v>0</v>
      </c>
      <c r="BJ358" s="20" t="s">
        <v>131</v>
      </c>
      <c r="BK358" s="164">
        <f>ROUND(I358*H358,2)</f>
        <v>1550</v>
      </c>
      <c r="BL358" s="20" t="s">
        <v>231</v>
      </c>
      <c r="BM358" s="163" t="s">
        <v>486</v>
      </c>
    </row>
    <row r="359" s="2" customFormat="1">
      <c r="A359" s="33"/>
      <c r="B359" s="34"/>
      <c r="C359" s="33"/>
      <c r="D359" s="165" t="s">
        <v>133</v>
      </c>
      <c r="E359" s="33"/>
      <c r="F359" s="166" t="s">
        <v>487</v>
      </c>
      <c r="G359" s="33"/>
      <c r="H359" s="33"/>
      <c r="I359" s="33"/>
      <c r="J359" s="33"/>
      <c r="K359" s="33"/>
      <c r="L359" s="34"/>
      <c r="M359" s="167"/>
      <c r="N359" s="168"/>
      <c r="O359" s="66"/>
      <c r="P359" s="66"/>
      <c r="Q359" s="66"/>
      <c r="R359" s="66"/>
      <c r="S359" s="66"/>
      <c r="T359" s="67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20" t="s">
        <v>133</v>
      </c>
      <c r="AU359" s="20" t="s">
        <v>131</v>
      </c>
    </row>
    <row r="360" s="2" customFormat="1" ht="16.5" customHeight="1">
      <c r="A360" s="33"/>
      <c r="B360" s="152"/>
      <c r="C360" s="153" t="s">
        <v>488</v>
      </c>
      <c r="D360" s="153" t="s">
        <v>125</v>
      </c>
      <c r="E360" s="154" t="s">
        <v>489</v>
      </c>
      <c r="F360" s="155" t="s">
        <v>490</v>
      </c>
      <c r="G360" s="156" t="s">
        <v>441</v>
      </c>
      <c r="H360" s="157">
        <v>1</v>
      </c>
      <c r="I360" s="158">
        <v>1040</v>
      </c>
      <c r="J360" s="158">
        <f>ROUND(I360*H360,2)</f>
        <v>1040</v>
      </c>
      <c r="K360" s="155" t="s">
        <v>129</v>
      </c>
      <c r="L360" s="34"/>
      <c r="M360" s="159" t="s">
        <v>3</v>
      </c>
      <c r="N360" s="160" t="s">
        <v>41</v>
      </c>
      <c r="O360" s="161">
        <v>0.84999999999999998</v>
      </c>
      <c r="P360" s="161">
        <f>O360*H360</f>
        <v>0.84999999999999998</v>
      </c>
      <c r="Q360" s="161">
        <v>0.00042999999999999999</v>
      </c>
      <c r="R360" s="161">
        <f>Q360*H360</f>
        <v>0.00042999999999999999</v>
      </c>
      <c r="S360" s="161">
        <v>0</v>
      </c>
      <c r="T360" s="16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3" t="s">
        <v>231</v>
      </c>
      <c r="AT360" s="163" t="s">
        <v>125</v>
      </c>
      <c r="AU360" s="163" t="s">
        <v>131</v>
      </c>
      <c r="AY360" s="20" t="s">
        <v>122</v>
      </c>
      <c r="BE360" s="164">
        <f>IF(N360="základní",J360,0)</f>
        <v>0</v>
      </c>
      <c r="BF360" s="164">
        <f>IF(N360="snížená",J360,0)</f>
        <v>1040</v>
      </c>
      <c r="BG360" s="164">
        <f>IF(N360="zákl. přenesená",J360,0)</f>
        <v>0</v>
      </c>
      <c r="BH360" s="164">
        <f>IF(N360="sníž. přenesená",J360,0)</f>
        <v>0</v>
      </c>
      <c r="BI360" s="164">
        <f>IF(N360="nulová",J360,0)</f>
        <v>0</v>
      </c>
      <c r="BJ360" s="20" t="s">
        <v>131</v>
      </c>
      <c r="BK360" s="164">
        <f>ROUND(I360*H360,2)</f>
        <v>1040</v>
      </c>
      <c r="BL360" s="20" t="s">
        <v>231</v>
      </c>
      <c r="BM360" s="163" t="s">
        <v>491</v>
      </c>
    </row>
    <row r="361" s="2" customFormat="1">
      <c r="A361" s="33"/>
      <c r="B361" s="34"/>
      <c r="C361" s="33"/>
      <c r="D361" s="165" t="s">
        <v>133</v>
      </c>
      <c r="E361" s="33"/>
      <c r="F361" s="166" t="s">
        <v>492</v>
      </c>
      <c r="G361" s="33"/>
      <c r="H361" s="33"/>
      <c r="I361" s="33"/>
      <c r="J361" s="33"/>
      <c r="K361" s="33"/>
      <c r="L361" s="34"/>
      <c r="M361" s="167"/>
      <c r="N361" s="168"/>
      <c r="O361" s="66"/>
      <c r="P361" s="66"/>
      <c r="Q361" s="66"/>
      <c r="R361" s="66"/>
      <c r="S361" s="66"/>
      <c r="T361" s="67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20" t="s">
        <v>133</v>
      </c>
      <c r="AU361" s="20" t="s">
        <v>131</v>
      </c>
    </row>
    <row r="362" s="2" customFormat="1" ht="16.5" customHeight="1">
      <c r="A362" s="33"/>
      <c r="B362" s="152"/>
      <c r="C362" s="191" t="s">
        <v>493</v>
      </c>
      <c r="D362" s="191" t="s">
        <v>318</v>
      </c>
      <c r="E362" s="192" t="s">
        <v>494</v>
      </c>
      <c r="F362" s="193" t="s">
        <v>495</v>
      </c>
      <c r="G362" s="194" t="s">
        <v>344</v>
      </c>
      <c r="H362" s="195">
        <v>1</v>
      </c>
      <c r="I362" s="196">
        <v>2270</v>
      </c>
      <c r="J362" s="196">
        <f>ROUND(I362*H362,2)</f>
        <v>2270</v>
      </c>
      <c r="K362" s="193" t="s">
        <v>129</v>
      </c>
      <c r="L362" s="197"/>
      <c r="M362" s="198" t="s">
        <v>3</v>
      </c>
      <c r="N362" s="199" t="s">
        <v>41</v>
      </c>
      <c r="O362" s="161">
        <v>0</v>
      </c>
      <c r="P362" s="161">
        <f>O362*H362</f>
        <v>0</v>
      </c>
      <c r="Q362" s="161">
        <v>0.0044999999999999997</v>
      </c>
      <c r="R362" s="161">
        <f>Q362*H362</f>
        <v>0.0044999999999999997</v>
      </c>
      <c r="S362" s="161">
        <v>0</v>
      </c>
      <c r="T362" s="16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3" t="s">
        <v>321</v>
      </c>
      <c r="AT362" s="163" t="s">
        <v>318</v>
      </c>
      <c r="AU362" s="163" t="s">
        <v>131</v>
      </c>
      <c r="AY362" s="20" t="s">
        <v>122</v>
      </c>
      <c r="BE362" s="164">
        <f>IF(N362="základní",J362,0)</f>
        <v>0</v>
      </c>
      <c r="BF362" s="164">
        <f>IF(N362="snížená",J362,0)</f>
        <v>2270</v>
      </c>
      <c r="BG362" s="164">
        <f>IF(N362="zákl. přenesená",J362,0)</f>
        <v>0</v>
      </c>
      <c r="BH362" s="164">
        <f>IF(N362="sníž. přenesená",J362,0)</f>
        <v>0</v>
      </c>
      <c r="BI362" s="164">
        <f>IF(N362="nulová",J362,0)</f>
        <v>0</v>
      </c>
      <c r="BJ362" s="20" t="s">
        <v>131</v>
      </c>
      <c r="BK362" s="164">
        <f>ROUND(I362*H362,2)</f>
        <v>2270</v>
      </c>
      <c r="BL362" s="20" t="s">
        <v>231</v>
      </c>
      <c r="BM362" s="163" t="s">
        <v>496</v>
      </c>
    </row>
    <row r="363" s="2" customFormat="1" ht="24.15" customHeight="1">
      <c r="A363" s="33"/>
      <c r="B363" s="152"/>
      <c r="C363" s="153" t="s">
        <v>497</v>
      </c>
      <c r="D363" s="153" t="s">
        <v>125</v>
      </c>
      <c r="E363" s="154" t="s">
        <v>498</v>
      </c>
      <c r="F363" s="155" t="s">
        <v>499</v>
      </c>
      <c r="G363" s="156" t="s">
        <v>441</v>
      </c>
      <c r="H363" s="157">
        <v>1</v>
      </c>
      <c r="I363" s="158">
        <v>12700</v>
      </c>
      <c r="J363" s="158">
        <f>ROUND(I363*H363,2)</f>
        <v>12700</v>
      </c>
      <c r="K363" s="155" t="s">
        <v>129</v>
      </c>
      <c r="L363" s="34"/>
      <c r="M363" s="159" t="s">
        <v>3</v>
      </c>
      <c r="N363" s="160" t="s">
        <v>41</v>
      </c>
      <c r="O363" s="161">
        <v>2.48</v>
      </c>
      <c r="P363" s="161">
        <f>O363*H363</f>
        <v>2.48</v>
      </c>
      <c r="Q363" s="161">
        <v>0.05534</v>
      </c>
      <c r="R363" s="161">
        <f>Q363*H363</f>
        <v>0.05534</v>
      </c>
      <c r="S363" s="161">
        <v>0</v>
      </c>
      <c r="T363" s="16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63" t="s">
        <v>130</v>
      </c>
      <c r="AT363" s="163" t="s">
        <v>125</v>
      </c>
      <c r="AU363" s="163" t="s">
        <v>131</v>
      </c>
      <c r="AY363" s="20" t="s">
        <v>122</v>
      </c>
      <c r="BE363" s="164">
        <f>IF(N363="základní",J363,0)</f>
        <v>0</v>
      </c>
      <c r="BF363" s="164">
        <f>IF(N363="snížená",J363,0)</f>
        <v>12700</v>
      </c>
      <c r="BG363" s="164">
        <f>IF(N363="zákl. přenesená",J363,0)</f>
        <v>0</v>
      </c>
      <c r="BH363" s="164">
        <f>IF(N363="sníž. přenesená",J363,0)</f>
        <v>0</v>
      </c>
      <c r="BI363" s="164">
        <f>IF(N363="nulová",J363,0)</f>
        <v>0</v>
      </c>
      <c r="BJ363" s="20" t="s">
        <v>131</v>
      </c>
      <c r="BK363" s="164">
        <f>ROUND(I363*H363,2)</f>
        <v>12700</v>
      </c>
      <c r="BL363" s="20" t="s">
        <v>130</v>
      </c>
      <c r="BM363" s="163" t="s">
        <v>500</v>
      </c>
    </row>
    <row r="364" s="2" customFormat="1">
      <c r="A364" s="33"/>
      <c r="B364" s="34"/>
      <c r="C364" s="33"/>
      <c r="D364" s="165" t="s">
        <v>133</v>
      </c>
      <c r="E364" s="33"/>
      <c r="F364" s="166" t="s">
        <v>501</v>
      </c>
      <c r="G364" s="33"/>
      <c r="H364" s="33"/>
      <c r="I364" s="33"/>
      <c r="J364" s="33"/>
      <c r="K364" s="33"/>
      <c r="L364" s="34"/>
      <c r="M364" s="167"/>
      <c r="N364" s="168"/>
      <c r="O364" s="66"/>
      <c r="P364" s="66"/>
      <c r="Q364" s="66"/>
      <c r="R364" s="66"/>
      <c r="S364" s="66"/>
      <c r="T364" s="67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20" t="s">
        <v>133</v>
      </c>
      <c r="AU364" s="20" t="s">
        <v>131</v>
      </c>
    </row>
    <row r="365" s="2" customFormat="1" ht="16.5" customHeight="1">
      <c r="A365" s="33"/>
      <c r="B365" s="152"/>
      <c r="C365" s="153" t="s">
        <v>502</v>
      </c>
      <c r="D365" s="153" t="s">
        <v>125</v>
      </c>
      <c r="E365" s="154" t="s">
        <v>503</v>
      </c>
      <c r="F365" s="155" t="s">
        <v>504</v>
      </c>
      <c r="G365" s="156" t="s">
        <v>441</v>
      </c>
      <c r="H365" s="157">
        <v>2</v>
      </c>
      <c r="I365" s="158">
        <v>246</v>
      </c>
      <c r="J365" s="158">
        <f>ROUND(I365*H365,2)</f>
        <v>492</v>
      </c>
      <c r="K365" s="155" t="s">
        <v>129</v>
      </c>
      <c r="L365" s="34"/>
      <c r="M365" s="159" t="s">
        <v>3</v>
      </c>
      <c r="N365" s="160" t="s">
        <v>41</v>
      </c>
      <c r="O365" s="161">
        <v>0.248</v>
      </c>
      <c r="P365" s="161">
        <f>O365*H365</f>
        <v>0.496</v>
      </c>
      <c r="Q365" s="161">
        <v>0.00012999999999999999</v>
      </c>
      <c r="R365" s="161">
        <f>Q365*H365</f>
        <v>0.00025999999999999998</v>
      </c>
      <c r="S365" s="161">
        <v>0</v>
      </c>
      <c r="T365" s="16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63" t="s">
        <v>231</v>
      </c>
      <c r="AT365" s="163" t="s">
        <v>125</v>
      </c>
      <c r="AU365" s="163" t="s">
        <v>131</v>
      </c>
      <c r="AY365" s="20" t="s">
        <v>122</v>
      </c>
      <c r="BE365" s="164">
        <f>IF(N365="základní",J365,0)</f>
        <v>0</v>
      </c>
      <c r="BF365" s="164">
        <f>IF(N365="snížená",J365,0)</f>
        <v>492</v>
      </c>
      <c r="BG365" s="164">
        <f>IF(N365="zákl. přenesená",J365,0)</f>
        <v>0</v>
      </c>
      <c r="BH365" s="164">
        <f>IF(N365="sníž. přenesená",J365,0)</f>
        <v>0</v>
      </c>
      <c r="BI365" s="164">
        <f>IF(N365="nulová",J365,0)</f>
        <v>0</v>
      </c>
      <c r="BJ365" s="20" t="s">
        <v>131</v>
      </c>
      <c r="BK365" s="164">
        <f>ROUND(I365*H365,2)</f>
        <v>492</v>
      </c>
      <c r="BL365" s="20" t="s">
        <v>231</v>
      </c>
      <c r="BM365" s="163" t="s">
        <v>505</v>
      </c>
    </row>
    <row r="366" s="2" customFormat="1">
      <c r="A366" s="33"/>
      <c r="B366" s="34"/>
      <c r="C366" s="33"/>
      <c r="D366" s="165" t="s">
        <v>133</v>
      </c>
      <c r="E366" s="33"/>
      <c r="F366" s="166" t="s">
        <v>506</v>
      </c>
      <c r="G366" s="33"/>
      <c r="H366" s="33"/>
      <c r="I366" s="33"/>
      <c r="J366" s="33"/>
      <c r="K366" s="33"/>
      <c r="L366" s="34"/>
      <c r="M366" s="167"/>
      <c r="N366" s="168"/>
      <c r="O366" s="66"/>
      <c r="P366" s="66"/>
      <c r="Q366" s="66"/>
      <c r="R366" s="66"/>
      <c r="S366" s="66"/>
      <c r="T366" s="67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20" t="s">
        <v>133</v>
      </c>
      <c r="AU366" s="20" t="s">
        <v>131</v>
      </c>
    </row>
    <row r="367" s="2" customFormat="1" ht="16.5" customHeight="1">
      <c r="A367" s="33"/>
      <c r="B367" s="152"/>
      <c r="C367" s="191" t="s">
        <v>507</v>
      </c>
      <c r="D367" s="191" t="s">
        <v>318</v>
      </c>
      <c r="E367" s="192" t="s">
        <v>508</v>
      </c>
      <c r="F367" s="193" t="s">
        <v>509</v>
      </c>
      <c r="G367" s="194" t="s">
        <v>344</v>
      </c>
      <c r="H367" s="195">
        <v>2</v>
      </c>
      <c r="I367" s="196">
        <v>739</v>
      </c>
      <c r="J367" s="196">
        <f>ROUND(I367*H367,2)</f>
        <v>1478</v>
      </c>
      <c r="K367" s="193" t="s">
        <v>129</v>
      </c>
      <c r="L367" s="197"/>
      <c r="M367" s="198" t="s">
        <v>3</v>
      </c>
      <c r="N367" s="199" t="s">
        <v>41</v>
      </c>
      <c r="O367" s="161">
        <v>0</v>
      </c>
      <c r="P367" s="161">
        <f>O367*H367</f>
        <v>0</v>
      </c>
      <c r="Q367" s="161">
        <v>0.001</v>
      </c>
      <c r="R367" s="161">
        <f>Q367*H367</f>
        <v>0.002</v>
      </c>
      <c r="S367" s="161">
        <v>0</v>
      </c>
      <c r="T367" s="16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3" t="s">
        <v>321</v>
      </c>
      <c r="AT367" s="163" t="s">
        <v>318</v>
      </c>
      <c r="AU367" s="163" t="s">
        <v>131</v>
      </c>
      <c r="AY367" s="20" t="s">
        <v>122</v>
      </c>
      <c r="BE367" s="164">
        <f>IF(N367="základní",J367,0)</f>
        <v>0</v>
      </c>
      <c r="BF367" s="164">
        <f>IF(N367="snížená",J367,0)</f>
        <v>1478</v>
      </c>
      <c r="BG367" s="164">
        <f>IF(N367="zákl. přenesená",J367,0)</f>
        <v>0</v>
      </c>
      <c r="BH367" s="164">
        <f>IF(N367="sníž. přenesená",J367,0)</f>
        <v>0</v>
      </c>
      <c r="BI367" s="164">
        <f>IF(N367="nulová",J367,0)</f>
        <v>0</v>
      </c>
      <c r="BJ367" s="20" t="s">
        <v>131</v>
      </c>
      <c r="BK367" s="164">
        <f>ROUND(I367*H367,2)</f>
        <v>1478</v>
      </c>
      <c r="BL367" s="20" t="s">
        <v>231</v>
      </c>
      <c r="BM367" s="163" t="s">
        <v>510</v>
      </c>
    </row>
    <row r="368" s="2" customFormat="1" ht="16.5" customHeight="1">
      <c r="A368" s="33"/>
      <c r="B368" s="152"/>
      <c r="C368" s="153" t="s">
        <v>511</v>
      </c>
      <c r="D368" s="153" t="s">
        <v>125</v>
      </c>
      <c r="E368" s="154" t="s">
        <v>512</v>
      </c>
      <c r="F368" s="155" t="s">
        <v>513</v>
      </c>
      <c r="G368" s="156" t="s">
        <v>441</v>
      </c>
      <c r="H368" s="157">
        <v>5</v>
      </c>
      <c r="I368" s="158">
        <v>221</v>
      </c>
      <c r="J368" s="158">
        <f>ROUND(I368*H368,2)</f>
        <v>1105</v>
      </c>
      <c r="K368" s="155" t="s">
        <v>129</v>
      </c>
      <c r="L368" s="34"/>
      <c r="M368" s="159" t="s">
        <v>3</v>
      </c>
      <c r="N368" s="160" t="s">
        <v>41</v>
      </c>
      <c r="O368" s="161">
        <v>0.28999999999999998</v>
      </c>
      <c r="P368" s="161">
        <f>O368*H368</f>
        <v>1.45</v>
      </c>
      <c r="Q368" s="161">
        <v>9.0000000000000006E-05</v>
      </c>
      <c r="R368" s="161">
        <f>Q368*H368</f>
        <v>0.00045000000000000004</v>
      </c>
      <c r="S368" s="161">
        <v>0</v>
      </c>
      <c r="T368" s="16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3" t="s">
        <v>231</v>
      </c>
      <c r="AT368" s="163" t="s">
        <v>125</v>
      </c>
      <c r="AU368" s="163" t="s">
        <v>131</v>
      </c>
      <c r="AY368" s="20" t="s">
        <v>122</v>
      </c>
      <c r="BE368" s="164">
        <f>IF(N368="základní",J368,0)</f>
        <v>0</v>
      </c>
      <c r="BF368" s="164">
        <f>IF(N368="snížená",J368,0)</f>
        <v>1105</v>
      </c>
      <c r="BG368" s="164">
        <f>IF(N368="zákl. přenesená",J368,0)</f>
        <v>0</v>
      </c>
      <c r="BH368" s="164">
        <f>IF(N368="sníž. přenesená",J368,0)</f>
        <v>0</v>
      </c>
      <c r="BI368" s="164">
        <f>IF(N368="nulová",J368,0)</f>
        <v>0</v>
      </c>
      <c r="BJ368" s="20" t="s">
        <v>131</v>
      </c>
      <c r="BK368" s="164">
        <f>ROUND(I368*H368,2)</f>
        <v>1105</v>
      </c>
      <c r="BL368" s="20" t="s">
        <v>231</v>
      </c>
      <c r="BM368" s="163" t="s">
        <v>514</v>
      </c>
    </row>
    <row r="369" s="2" customFormat="1">
      <c r="A369" s="33"/>
      <c r="B369" s="34"/>
      <c r="C369" s="33"/>
      <c r="D369" s="165" t="s">
        <v>133</v>
      </c>
      <c r="E369" s="33"/>
      <c r="F369" s="166" t="s">
        <v>515</v>
      </c>
      <c r="G369" s="33"/>
      <c r="H369" s="33"/>
      <c r="I369" s="33"/>
      <c r="J369" s="33"/>
      <c r="K369" s="33"/>
      <c r="L369" s="34"/>
      <c r="M369" s="167"/>
      <c r="N369" s="168"/>
      <c r="O369" s="66"/>
      <c r="P369" s="66"/>
      <c r="Q369" s="66"/>
      <c r="R369" s="66"/>
      <c r="S369" s="66"/>
      <c r="T369" s="67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20" t="s">
        <v>133</v>
      </c>
      <c r="AU369" s="20" t="s">
        <v>131</v>
      </c>
    </row>
    <row r="370" s="2" customFormat="1" ht="16.5" customHeight="1">
      <c r="A370" s="33"/>
      <c r="B370" s="152"/>
      <c r="C370" s="191" t="s">
        <v>516</v>
      </c>
      <c r="D370" s="191" t="s">
        <v>318</v>
      </c>
      <c r="E370" s="192" t="s">
        <v>517</v>
      </c>
      <c r="F370" s="193" t="s">
        <v>518</v>
      </c>
      <c r="G370" s="194" t="s">
        <v>344</v>
      </c>
      <c r="H370" s="195">
        <v>5</v>
      </c>
      <c r="I370" s="196">
        <v>98.5</v>
      </c>
      <c r="J370" s="196">
        <f>ROUND(I370*H370,2)</f>
        <v>492.5</v>
      </c>
      <c r="K370" s="193" t="s">
        <v>129</v>
      </c>
      <c r="L370" s="197"/>
      <c r="M370" s="198" t="s">
        <v>3</v>
      </c>
      <c r="N370" s="199" t="s">
        <v>41</v>
      </c>
      <c r="O370" s="161">
        <v>0</v>
      </c>
      <c r="P370" s="161">
        <f>O370*H370</f>
        <v>0</v>
      </c>
      <c r="Q370" s="161">
        <v>0.00014999999999999999</v>
      </c>
      <c r="R370" s="161">
        <f>Q370*H370</f>
        <v>0.00074999999999999991</v>
      </c>
      <c r="S370" s="161">
        <v>0</v>
      </c>
      <c r="T370" s="16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3" t="s">
        <v>321</v>
      </c>
      <c r="AT370" s="163" t="s">
        <v>318</v>
      </c>
      <c r="AU370" s="163" t="s">
        <v>131</v>
      </c>
      <c r="AY370" s="20" t="s">
        <v>122</v>
      </c>
      <c r="BE370" s="164">
        <f>IF(N370="základní",J370,0)</f>
        <v>0</v>
      </c>
      <c r="BF370" s="164">
        <f>IF(N370="snížená",J370,0)</f>
        <v>492.5</v>
      </c>
      <c r="BG370" s="164">
        <f>IF(N370="zákl. přenesená",J370,0)</f>
        <v>0</v>
      </c>
      <c r="BH370" s="164">
        <f>IF(N370="sníž. přenesená",J370,0)</f>
        <v>0</v>
      </c>
      <c r="BI370" s="164">
        <f>IF(N370="nulová",J370,0)</f>
        <v>0</v>
      </c>
      <c r="BJ370" s="20" t="s">
        <v>131</v>
      </c>
      <c r="BK370" s="164">
        <f>ROUND(I370*H370,2)</f>
        <v>492.5</v>
      </c>
      <c r="BL370" s="20" t="s">
        <v>231</v>
      </c>
      <c r="BM370" s="163" t="s">
        <v>519</v>
      </c>
    </row>
    <row r="371" s="2" customFormat="1" ht="16.5" customHeight="1">
      <c r="A371" s="33"/>
      <c r="B371" s="152"/>
      <c r="C371" s="153" t="s">
        <v>520</v>
      </c>
      <c r="D371" s="153" t="s">
        <v>125</v>
      </c>
      <c r="E371" s="154" t="s">
        <v>521</v>
      </c>
      <c r="F371" s="155" t="s">
        <v>522</v>
      </c>
      <c r="G371" s="156" t="s">
        <v>441</v>
      </c>
      <c r="H371" s="157">
        <v>1</v>
      </c>
      <c r="I371" s="158">
        <v>97</v>
      </c>
      <c r="J371" s="158">
        <f>ROUND(I371*H371,2)</f>
        <v>97</v>
      </c>
      <c r="K371" s="155" t="s">
        <v>129</v>
      </c>
      <c r="L371" s="34"/>
      <c r="M371" s="159" t="s">
        <v>3</v>
      </c>
      <c r="N371" s="160" t="s">
        <v>41</v>
      </c>
      <c r="O371" s="161">
        <v>0.217</v>
      </c>
      <c r="P371" s="161">
        <f>O371*H371</f>
        <v>0.217</v>
      </c>
      <c r="Q371" s="161">
        <v>0</v>
      </c>
      <c r="R371" s="161">
        <f>Q371*H371</f>
        <v>0</v>
      </c>
      <c r="S371" s="161">
        <v>0.00156</v>
      </c>
      <c r="T371" s="162">
        <f>S371*H371</f>
        <v>0.00156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63" t="s">
        <v>231</v>
      </c>
      <c r="AT371" s="163" t="s">
        <v>125</v>
      </c>
      <c r="AU371" s="163" t="s">
        <v>131</v>
      </c>
      <c r="AY371" s="20" t="s">
        <v>122</v>
      </c>
      <c r="BE371" s="164">
        <f>IF(N371="základní",J371,0)</f>
        <v>0</v>
      </c>
      <c r="BF371" s="164">
        <f>IF(N371="snížená",J371,0)</f>
        <v>97</v>
      </c>
      <c r="BG371" s="164">
        <f>IF(N371="zákl. přenesená",J371,0)</f>
        <v>0</v>
      </c>
      <c r="BH371" s="164">
        <f>IF(N371="sníž. přenesená",J371,0)</f>
        <v>0</v>
      </c>
      <c r="BI371" s="164">
        <f>IF(N371="nulová",J371,0)</f>
        <v>0</v>
      </c>
      <c r="BJ371" s="20" t="s">
        <v>131</v>
      </c>
      <c r="BK371" s="164">
        <f>ROUND(I371*H371,2)</f>
        <v>97</v>
      </c>
      <c r="BL371" s="20" t="s">
        <v>231</v>
      </c>
      <c r="BM371" s="163" t="s">
        <v>523</v>
      </c>
    </row>
    <row r="372" s="2" customFormat="1">
      <c r="A372" s="33"/>
      <c r="B372" s="34"/>
      <c r="C372" s="33"/>
      <c r="D372" s="165" t="s">
        <v>133</v>
      </c>
      <c r="E372" s="33"/>
      <c r="F372" s="166" t="s">
        <v>524</v>
      </c>
      <c r="G372" s="33"/>
      <c r="H372" s="33"/>
      <c r="I372" s="33"/>
      <c r="J372" s="33"/>
      <c r="K372" s="33"/>
      <c r="L372" s="34"/>
      <c r="M372" s="167"/>
      <c r="N372" s="168"/>
      <c r="O372" s="66"/>
      <c r="P372" s="66"/>
      <c r="Q372" s="66"/>
      <c r="R372" s="66"/>
      <c r="S372" s="66"/>
      <c r="T372" s="67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20" t="s">
        <v>133</v>
      </c>
      <c r="AU372" s="20" t="s">
        <v>131</v>
      </c>
    </row>
    <row r="373" s="2" customFormat="1" ht="16.5" customHeight="1">
      <c r="A373" s="33"/>
      <c r="B373" s="152"/>
      <c r="C373" s="153" t="s">
        <v>525</v>
      </c>
      <c r="D373" s="153" t="s">
        <v>125</v>
      </c>
      <c r="E373" s="154" t="s">
        <v>526</v>
      </c>
      <c r="F373" s="155" t="s">
        <v>527</v>
      </c>
      <c r="G373" s="156" t="s">
        <v>441</v>
      </c>
      <c r="H373" s="157">
        <v>1</v>
      </c>
      <c r="I373" s="158">
        <v>99.299999999999997</v>
      </c>
      <c r="J373" s="158">
        <f>ROUND(I373*H373,2)</f>
        <v>99.299999999999997</v>
      </c>
      <c r="K373" s="155" t="s">
        <v>129</v>
      </c>
      <c r="L373" s="34"/>
      <c r="M373" s="159" t="s">
        <v>3</v>
      </c>
      <c r="N373" s="160" t="s">
        <v>41</v>
      </c>
      <c r="O373" s="161">
        <v>0.222</v>
      </c>
      <c r="P373" s="161">
        <f>O373*H373</f>
        <v>0.222</v>
      </c>
      <c r="Q373" s="161">
        <v>0</v>
      </c>
      <c r="R373" s="161">
        <f>Q373*H373</f>
        <v>0</v>
      </c>
      <c r="S373" s="161">
        <v>0.00085999999999999998</v>
      </c>
      <c r="T373" s="162">
        <f>S373*H373</f>
        <v>0.00085999999999999998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3" t="s">
        <v>231</v>
      </c>
      <c r="AT373" s="163" t="s">
        <v>125</v>
      </c>
      <c r="AU373" s="163" t="s">
        <v>131</v>
      </c>
      <c r="AY373" s="20" t="s">
        <v>122</v>
      </c>
      <c r="BE373" s="164">
        <f>IF(N373="základní",J373,0)</f>
        <v>0</v>
      </c>
      <c r="BF373" s="164">
        <f>IF(N373="snížená",J373,0)</f>
        <v>99.299999999999997</v>
      </c>
      <c r="BG373" s="164">
        <f>IF(N373="zákl. přenesená",J373,0)</f>
        <v>0</v>
      </c>
      <c r="BH373" s="164">
        <f>IF(N373="sníž. přenesená",J373,0)</f>
        <v>0</v>
      </c>
      <c r="BI373" s="164">
        <f>IF(N373="nulová",J373,0)</f>
        <v>0</v>
      </c>
      <c r="BJ373" s="20" t="s">
        <v>131</v>
      </c>
      <c r="BK373" s="164">
        <f>ROUND(I373*H373,2)</f>
        <v>99.299999999999997</v>
      </c>
      <c r="BL373" s="20" t="s">
        <v>231</v>
      </c>
      <c r="BM373" s="163" t="s">
        <v>528</v>
      </c>
    </row>
    <row r="374" s="2" customFormat="1">
      <c r="A374" s="33"/>
      <c r="B374" s="34"/>
      <c r="C374" s="33"/>
      <c r="D374" s="165" t="s">
        <v>133</v>
      </c>
      <c r="E374" s="33"/>
      <c r="F374" s="166" t="s">
        <v>529</v>
      </c>
      <c r="G374" s="33"/>
      <c r="H374" s="33"/>
      <c r="I374" s="33"/>
      <c r="J374" s="33"/>
      <c r="K374" s="33"/>
      <c r="L374" s="34"/>
      <c r="M374" s="167"/>
      <c r="N374" s="168"/>
      <c r="O374" s="66"/>
      <c r="P374" s="66"/>
      <c r="Q374" s="66"/>
      <c r="R374" s="66"/>
      <c r="S374" s="66"/>
      <c r="T374" s="67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20" t="s">
        <v>133</v>
      </c>
      <c r="AU374" s="20" t="s">
        <v>131</v>
      </c>
    </row>
    <row r="375" s="2" customFormat="1" ht="16.5" customHeight="1">
      <c r="A375" s="33"/>
      <c r="B375" s="152"/>
      <c r="C375" s="153" t="s">
        <v>530</v>
      </c>
      <c r="D375" s="153" t="s">
        <v>125</v>
      </c>
      <c r="E375" s="154" t="s">
        <v>531</v>
      </c>
      <c r="F375" s="155" t="s">
        <v>532</v>
      </c>
      <c r="G375" s="156" t="s">
        <v>344</v>
      </c>
      <c r="H375" s="157">
        <v>1</v>
      </c>
      <c r="I375" s="158">
        <v>249</v>
      </c>
      <c r="J375" s="158">
        <f>ROUND(I375*H375,2)</f>
        <v>249</v>
      </c>
      <c r="K375" s="155" t="s">
        <v>129</v>
      </c>
      <c r="L375" s="34"/>
      <c r="M375" s="159" t="s">
        <v>3</v>
      </c>
      <c r="N375" s="160" t="s">
        <v>41</v>
      </c>
      <c r="O375" s="161">
        <v>0.44500000000000001</v>
      </c>
      <c r="P375" s="161">
        <f>O375*H375</f>
        <v>0.44500000000000001</v>
      </c>
      <c r="Q375" s="161">
        <v>0</v>
      </c>
      <c r="R375" s="161">
        <f>Q375*H375</f>
        <v>0</v>
      </c>
      <c r="S375" s="161">
        <v>0</v>
      </c>
      <c r="T375" s="16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63" t="s">
        <v>231</v>
      </c>
      <c r="AT375" s="163" t="s">
        <v>125</v>
      </c>
      <c r="AU375" s="163" t="s">
        <v>131</v>
      </c>
      <c r="AY375" s="20" t="s">
        <v>122</v>
      </c>
      <c r="BE375" s="164">
        <f>IF(N375="základní",J375,0)</f>
        <v>0</v>
      </c>
      <c r="BF375" s="164">
        <f>IF(N375="snížená",J375,0)</f>
        <v>249</v>
      </c>
      <c r="BG375" s="164">
        <f>IF(N375="zákl. přenesená",J375,0)</f>
        <v>0</v>
      </c>
      <c r="BH375" s="164">
        <f>IF(N375="sníž. přenesená",J375,0)</f>
        <v>0</v>
      </c>
      <c r="BI375" s="164">
        <f>IF(N375="nulová",J375,0)</f>
        <v>0</v>
      </c>
      <c r="BJ375" s="20" t="s">
        <v>131</v>
      </c>
      <c r="BK375" s="164">
        <f>ROUND(I375*H375,2)</f>
        <v>249</v>
      </c>
      <c r="BL375" s="20" t="s">
        <v>231</v>
      </c>
      <c r="BM375" s="163" t="s">
        <v>533</v>
      </c>
    </row>
    <row r="376" s="2" customFormat="1">
      <c r="A376" s="33"/>
      <c r="B376" s="34"/>
      <c r="C376" s="33"/>
      <c r="D376" s="165" t="s">
        <v>133</v>
      </c>
      <c r="E376" s="33"/>
      <c r="F376" s="166" t="s">
        <v>534</v>
      </c>
      <c r="G376" s="33"/>
      <c r="H376" s="33"/>
      <c r="I376" s="33"/>
      <c r="J376" s="33"/>
      <c r="K376" s="33"/>
      <c r="L376" s="34"/>
      <c r="M376" s="167"/>
      <c r="N376" s="168"/>
      <c r="O376" s="66"/>
      <c r="P376" s="66"/>
      <c r="Q376" s="66"/>
      <c r="R376" s="66"/>
      <c r="S376" s="66"/>
      <c r="T376" s="67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20" t="s">
        <v>133</v>
      </c>
      <c r="AU376" s="20" t="s">
        <v>131</v>
      </c>
    </row>
    <row r="377" s="2" customFormat="1" ht="16.5" customHeight="1">
      <c r="A377" s="33"/>
      <c r="B377" s="152"/>
      <c r="C377" s="191" t="s">
        <v>535</v>
      </c>
      <c r="D377" s="191" t="s">
        <v>318</v>
      </c>
      <c r="E377" s="192" t="s">
        <v>536</v>
      </c>
      <c r="F377" s="193" t="s">
        <v>537</v>
      </c>
      <c r="G377" s="194" t="s">
        <v>344</v>
      </c>
      <c r="H377" s="195">
        <v>1</v>
      </c>
      <c r="I377" s="196">
        <v>1820</v>
      </c>
      <c r="J377" s="196">
        <f>ROUND(I377*H377,2)</f>
        <v>1820</v>
      </c>
      <c r="K377" s="193" t="s">
        <v>129</v>
      </c>
      <c r="L377" s="197"/>
      <c r="M377" s="198" t="s">
        <v>3</v>
      </c>
      <c r="N377" s="199" t="s">
        <v>41</v>
      </c>
      <c r="O377" s="161">
        <v>0</v>
      </c>
      <c r="P377" s="161">
        <f>O377*H377</f>
        <v>0</v>
      </c>
      <c r="Q377" s="161">
        <v>0.0018</v>
      </c>
      <c r="R377" s="161">
        <f>Q377*H377</f>
        <v>0.0018</v>
      </c>
      <c r="S377" s="161">
        <v>0</v>
      </c>
      <c r="T377" s="16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3" t="s">
        <v>321</v>
      </c>
      <c r="AT377" s="163" t="s">
        <v>318</v>
      </c>
      <c r="AU377" s="163" t="s">
        <v>131</v>
      </c>
      <c r="AY377" s="20" t="s">
        <v>122</v>
      </c>
      <c r="BE377" s="164">
        <f>IF(N377="základní",J377,0)</f>
        <v>0</v>
      </c>
      <c r="BF377" s="164">
        <f>IF(N377="snížená",J377,0)</f>
        <v>1820</v>
      </c>
      <c r="BG377" s="164">
        <f>IF(N377="zákl. přenesená",J377,0)</f>
        <v>0</v>
      </c>
      <c r="BH377" s="164">
        <f>IF(N377="sníž. přenesená",J377,0)</f>
        <v>0</v>
      </c>
      <c r="BI377" s="164">
        <f>IF(N377="nulová",J377,0)</f>
        <v>0</v>
      </c>
      <c r="BJ377" s="20" t="s">
        <v>131</v>
      </c>
      <c r="BK377" s="164">
        <f>ROUND(I377*H377,2)</f>
        <v>1820</v>
      </c>
      <c r="BL377" s="20" t="s">
        <v>231</v>
      </c>
      <c r="BM377" s="163" t="s">
        <v>538</v>
      </c>
    </row>
    <row r="378" s="2" customFormat="1" ht="16.5" customHeight="1">
      <c r="A378" s="33"/>
      <c r="B378" s="152"/>
      <c r="C378" s="153" t="s">
        <v>539</v>
      </c>
      <c r="D378" s="153" t="s">
        <v>125</v>
      </c>
      <c r="E378" s="154" t="s">
        <v>540</v>
      </c>
      <c r="F378" s="155" t="s">
        <v>541</v>
      </c>
      <c r="G378" s="156" t="s">
        <v>344</v>
      </c>
      <c r="H378" s="157">
        <v>1</v>
      </c>
      <c r="I378" s="158">
        <v>187</v>
      </c>
      <c r="J378" s="158">
        <f>ROUND(I378*H378,2)</f>
        <v>187</v>
      </c>
      <c r="K378" s="155" t="s">
        <v>129</v>
      </c>
      <c r="L378" s="34"/>
      <c r="M378" s="159" t="s">
        <v>3</v>
      </c>
      <c r="N378" s="160" t="s">
        <v>41</v>
      </c>
      <c r="O378" s="161">
        <v>0.32000000000000001</v>
      </c>
      <c r="P378" s="161">
        <f>O378*H378</f>
        <v>0.32000000000000001</v>
      </c>
      <c r="Q378" s="161">
        <v>4.0000000000000003E-05</v>
      </c>
      <c r="R378" s="161">
        <f>Q378*H378</f>
        <v>4.0000000000000003E-05</v>
      </c>
      <c r="S378" s="161">
        <v>0</v>
      </c>
      <c r="T378" s="16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63" t="s">
        <v>231</v>
      </c>
      <c r="AT378" s="163" t="s">
        <v>125</v>
      </c>
      <c r="AU378" s="163" t="s">
        <v>131</v>
      </c>
      <c r="AY378" s="20" t="s">
        <v>122</v>
      </c>
      <c r="BE378" s="164">
        <f>IF(N378="základní",J378,0)</f>
        <v>0</v>
      </c>
      <c r="BF378" s="164">
        <f>IF(N378="snížená",J378,0)</f>
        <v>187</v>
      </c>
      <c r="BG378" s="164">
        <f>IF(N378="zákl. přenesená",J378,0)</f>
        <v>0</v>
      </c>
      <c r="BH378" s="164">
        <f>IF(N378="sníž. přenesená",J378,0)</f>
        <v>0</v>
      </c>
      <c r="BI378" s="164">
        <f>IF(N378="nulová",J378,0)</f>
        <v>0</v>
      </c>
      <c r="BJ378" s="20" t="s">
        <v>131</v>
      </c>
      <c r="BK378" s="164">
        <f>ROUND(I378*H378,2)</f>
        <v>187</v>
      </c>
      <c r="BL378" s="20" t="s">
        <v>231</v>
      </c>
      <c r="BM378" s="163" t="s">
        <v>542</v>
      </c>
    </row>
    <row r="379" s="2" customFormat="1">
      <c r="A379" s="33"/>
      <c r="B379" s="34"/>
      <c r="C379" s="33"/>
      <c r="D379" s="165" t="s">
        <v>133</v>
      </c>
      <c r="E379" s="33"/>
      <c r="F379" s="166" t="s">
        <v>543</v>
      </c>
      <c r="G379" s="33"/>
      <c r="H379" s="33"/>
      <c r="I379" s="33"/>
      <c r="J379" s="33"/>
      <c r="K379" s="33"/>
      <c r="L379" s="34"/>
      <c r="M379" s="167"/>
      <c r="N379" s="168"/>
      <c r="O379" s="66"/>
      <c r="P379" s="66"/>
      <c r="Q379" s="66"/>
      <c r="R379" s="66"/>
      <c r="S379" s="66"/>
      <c r="T379" s="67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20" t="s">
        <v>133</v>
      </c>
      <c r="AU379" s="20" t="s">
        <v>131</v>
      </c>
    </row>
    <row r="380" s="2" customFormat="1" ht="16.5" customHeight="1">
      <c r="A380" s="33"/>
      <c r="B380" s="152"/>
      <c r="C380" s="191" t="s">
        <v>544</v>
      </c>
      <c r="D380" s="191" t="s">
        <v>318</v>
      </c>
      <c r="E380" s="192" t="s">
        <v>545</v>
      </c>
      <c r="F380" s="193" t="s">
        <v>546</v>
      </c>
      <c r="G380" s="194" t="s">
        <v>344</v>
      </c>
      <c r="H380" s="195">
        <v>1</v>
      </c>
      <c r="I380" s="196">
        <v>1540</v>
      </c>
      <c r="J380" s="196">
        <f>ROUND(I380*H380,2)</f>
        <v>1540</v>
      </c>
      <c r="K380" s="193" t="s">
        <v>129</v>
      </c>
      <c r="L380" s="197"/>
      <c r="M380" s="198" t="s">
        <v>3</v>
      </c>
      <c r="N380" s="199" t="s">
        <v>41</v>
      </c>
      <c r="O380" s="161">
        <v>0</v>
      </c>
      <c r="P380" s="161">
        <f>O380*H380</f>
        <v>0</v>
      </c>
      <c r="Q380" s="161">
        <v>0.00147</v>
      </c>
      <c r="R380" s="161">
        <f>Q380*H380</f>
        <v>0.00147</v>
      </c>
      <c r="S380" s="161">
        <v>0</v>
      </c>
      <c r="T380" s="16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63" t="s">
        <v>321</v>
      </c>
      <c r="AT380" s="163" t="s">
        <v>318</v>
      </c>
      <c r="AU380" s="163" t="s">
        <v>131</v>
      </c>
      <c r="AY380" s="20" t="s">
        <v>122</v>
      </c>
      <c r="BE380" s="164">
        <f>IF(N380="základní",J380,0)</f>
        <v>0</v>
      </c>
      <c r="BF380" s="164">
        <f>IF(N380="snížená",J380,0)</f>
        <v>1540</v>
      </c>
      <c r="BG380" s="164">
        <f>IF(N380="zákl. přenesená",J380,0)</f>
        <v>0</v>
      </c>
      <c r="BH380" s="164">
        <f>IF(N380="sníž. přenesená",J380,0)</f>
        <v>0</v>
      </c>
      <c r="BI380" s="164">
        <f>IF(N380="nulová",J380,0)</f>
        <v>0</v>
      </c>
      <c r="BJ380" s="20" t="s">
        <v>131</v>
      </c>
      <c r="BK380" s="164">
        <f>ROUND(I380*H380,2)</f>
        <v>1540</v>
      </c>
      <c r="BL380" s="20" t="s">
        <v>231</v>
      </c>
      <c r="BM380" s="163" t="s">
        <v>547</v>
      </c>
    </row>
    <row r="381" s="2" customFormat="1" ht="16.5" customHeight="1">
      <c r="A381" s="33"/>
      <c r="B381" s="152"/>
      <c r="C381" s="153" t="s">
        <v>548</v>
      </c>
      <c r="D381" s="153" t="s">
        <v>125</v>
      </c>
      <c r="E381" s="154" t="s">
        <v>549</v>
      </c>
      <c r="F381" s="155" t="s">
        <v>550</v>
      </c>
      <c r="G381" s="156" t="s">
        <v>441</v>
      </c>
      <c r="H381" s="157">
        <v>1</v>
      </c>
      <c r="I381" s="158">
        <v>378</v>
      </c>
      <c r="J381" s="158">
        <f>ROUND(I381*H381,2)</f>
        <v>378</v>
      </c>
      <c r="K381" s="155" t="s">
        <v>129</v>
      </c>
      <c r="L381" s="34"/>
      <c r="M381" s="159" t="s">
        <v>3</v>
      </c>
      <c r="N381" s="160" t="s">
        <v>41</v>
      </c>
      <c r="O381" s="161">
        <v>0.51700000000000002</v>
      </c>
      <c r="P381" s="161">
        <f>O381*H381</f>
        <v>0.51700000000000002</v>
      </c>
      <c r="Q381" s="161">
        <v>0.00012</v>
      </c>
      <c r="R381" s="161">
        <f>Q381*H381</f>
        <v>0.00012</v>
      </c>
      <c r="S381" s="161">
        <v>0</v>
      </c>
      <c r="T381" s="16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63" t="s">
        <v>231</v>
      </c>
      <c r="AT381" s="163" t="s">
        <v>125</v>
      </c>
      <c r="AU381" s="163" t="s">
        <v>131</v>
      </c>
      <c r="AY381" s="20" t="s">
        <v>122</v>
      </c>
      <c r="BE381" s="164">
        <f>IF(N381="základní",J381,0)</f>
        <v>0</v>
      </c>
      <c r="BF381" s="164">
        <f>IF(N381="snížená",J381,0)</f>
        <v>378</v>
      </c>
      <c r="BG381" s="164">
        <f>IF(N381="zákl. přenesená",J381,0)</f>
        <v>0</v>
      </c>
      <c r="BH381" s="164">
        <f>IF(N381="sníž. přenesená",J381,0)</f>
        <v>0</v>
      </c>
      <c r="BI381" s="164">
        <f>IF(N381="nulová",J381,0)</f>
        <v>0</v>
      </c>
      <c r="BJ381" s="20" t="s">
        <v>131</v>
      </c>
      <c r="BK381" s="164">
        <f>ROUND(I381*H381,2)</f>
        <v>378</v>
      </c>
      <c r="BL381" s="20" t="s">
        <v>231</v>
      </c>
      <c r="BM381" s="163" t="s">
        <v>551</v>
      </c>
    </row>
    <row r="382" s="2" customFormat="1">
      <c r="A382" s="33"/>
      <c r="B382" s="34"/>
      <c r="C382" s="33"/>
      <c r="D382" s="165" t="s">
        <v>133</v>
      </c>
      <c r="E382" s="33"/>
      <c r="F382" s="166" t="s">
        <v>552</v>
      </c>
      <c r="G382" s="33"/>
      <c r="H382" s="33"/>
      <c r="I382" s="33"/>
      <c r="J382" s="33"/>
      <c r="K382" s="33"/>
      <c r="L382" s="34"/>
      <c r="M382" s="167"/>
      <c r="N382" s="168"/>
      <c r="O382" s="66"/>
      <c r="P382" s="66"/>
      <c r="Q382" s="66"/>
      <c r="R382" s="66"/>
      <c r="S382" s="66"/>
      <c r="T382" s="67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20" t="s">
        <v>133</v>
      </c>
      <c r="AU382" s="20" t="s">
        <v>131</v>
      </c>
    </row>
    <row r="383" s="2" customFormat="1" ht="16.5" customHeight="1">
      <c r="A383" s="33"/>
      <c r="B383" s="152"/>
      <c r="C383" s="191" t="s">
        <v>553</v>
      </c>
      <c r="D383" s="191" t="s">
        <v>318</v>
      </c>
      <c r="E383" s="192" t="s">
        <v>554</v>
      </c>
      <c r="F383" s="193" t="s">
        <v>555</v>
      </c>
      <c r="G383" s="194" t="s">
        <v>344</v>
      </c>
      <c r="H383" s="195">
        <v>1</v>
      </c>
      <c r="I383" s="196">
        <v>3050</v>
      </c>
      <c r="J383" s="196">
        <f>ROUND(I383*H383,2)</f>
        <v>3050</v>
      </c>
      <c r="K383" s="193" t="s">
        <v>129</v>
      </c>
      <c r="L383" s="197"/>
      <c r="M383" s="198" t="s">
        <v>3</v>
      </c>
      <c r="N383" s="199" t="s">
        <v>41</v>
      </c>
      <c r="O383" s="161">
        <v>0</v>
      </c>
      <c r="P383" s="161">
        <f>O383*H383</f>
        <v>0</v>
      </c>
      <c r="Q383" s="161">
        <v>0.0030500000000000002</v>
      </c>
      <c r="R383" s="161">
        <f>Q383*H383</f>
        <v>0.0030500000000000002</v>
      </c>
      <c r="S383" s="161">
        <v>0</v>
      </c>
      <c r="T383" s="162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63" t="s">
        <v>321</v>
      </c>
      <c r="AT383" s="163" t="s">
        <v>318</v>
      </c>
      <c r="AU383" s="163" t="s">
        <v>131</v>
      </c>
      <c r="AY383" s="20" t="s">
        <v>122</v>
      </c>
      <c r="BE383" s="164">
        <f>IF(N383="základní",J383,0)</f>
        <v>0</v>
      </c>
      <c r="BF383" s="164">
        <f>IF(N383="snížená",J383,0)</f>
        <v>3050</v>
      </c>
      <c r="BG383" s="164">
        <f>IF(N383="zákl. přenesená",J383,0)</f>
        <v>0</v>
      </c>
      <c r="BH383" s="164">
        <f>IF(N383="sníž. přenesená",J383,0)</f>
        <v>0</v>
      </c>
      <c r="BI383" s="164">
        <f>IF(N383="nulová",J383,0)</f>
        <v>0</v>
      </c>
      <c r="BJ383" s="20" t="s">
        <v>131</v>
      </c>
      <c r="BK383" s="164">
        <f>ROUND(I383*H383,2)</f>
        <v>3050</v>
      </c>
      <c r="BL383" s="20" t="s">
        <v>231</v>
      </c>
      <c r="BM383" s="163" t="s">
        <v>556</v>
      </c>
    </row>
    <row r="384" s="2" customFormat="1" ht="21.75" customHeight="1">
      <c r="A384" s="33"/>
      <c r="B384" s="152"/>
      <c r="C384" s="153" t="s">
        <v>557</v>
      </c>
      <c r="D384" s="153" t="s">
        <v>125</v>
      </c>
      <c r="E384" s="154" t="s">
        <v>558</v>
      </c>
      <c r="F384" s="155" t="s">
        <v>559</v>
      </c>
      <c r="G384" s="156" t="s">
        <v>344</v>
      </c>
      <c r="H384" s="157">
        <v>3</v>
      </c>
      <c r="I384" s="158">
        <v>175</v>
      </c>
      <c r="J384" s="158">
        <f>ROUND(I384*H384,2)</f>
        <v>525</v>
      </c>
      <c r="K384" s="155" t="s">
        <v>129</v>
      </c>
      <c r="L384" s="34"/>
      <c r="M384" s="159" t="s">
        <v>3</v>
      </c>
      <c r="N384" s="160" t="s">
        <v>41</v>
      </c>
      <c r="O384" s="161">
        <v>0.246</v>
      </c>
      <c r="P384" s="161">
        <f>O384*H384</f>
        <v>0.73799999999999999</v>
      </c>
      <c r="Q384" s="161">
        <v>0.00019000000000000001</v>
      </c>
      <c r="R384" s="161">
        <f>Q384*H384</f>
        <v>0.00056999999999999998</v>
      </c>
      <c r="S384" s="161">
        <v>0</v>
      </c>
      <c r="T384" s="16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3" t="s">
        <v>231</v>
      </c>
      <c r="AT384" s="163" t="s">
        <v>125</v>
      </c>
      <c r="AU384" s="163" t="s">
        <v>131</v>
      </c>
      <c r="AY384" s="20" t="s">
        <v>122</v>
      </c>
      <c r="BE384" s="164">
        <f>IF(N384="základní",J384,0)</f>
        <v>0</v>
      </c>
      <c r="BF384" s="164">
        <f>IF(N384="snížená",J384,0)</f>
        <v>525</v>
      </c>
      <c r="BG384" s="164">
        <f>IF(N384="zákl. přenesená",J384,0)</f>
        <v>0</v>
      </c>
      <c r="BH384" s="164">
        <f>IF(N384="sníž. přenesená",J384,0)</f>
        <v>0</v>
      </c>
      <c r="BI384" s="164">
        <f>IF(N384="nulová",J384,0)</f>
        <v>0</v>
      </c>
      <c r="BJ384" s="20" t="s">
        <v>131</v>
      </c>
      <c r="BK384" s="164">
        <f>ROUND(I384*H384,2)</f>
        <v>525</v>
      </c>
      <c r="BL384" s="20" t="s">
        <v>231</v>
      </c>
      <c r="BM384" s="163" t="s">
        <v>560</v>
      </c>
    </row>
    <row r="385" s="2" customFormat="1">
      <c r="A385" s="33"/>
      <c r="B385" s="34"/>
      <c r="C385" s="33"/>
      <c r="D385" s="165" t="s">
        <v>133</v>
      </c>
      <c r="E385" s="33"/>
      <c r="F385" s="166" t="s">
        <v>561</v>
      </c>
      <c r="G385" s="33"/>
      <c r="H385" s="33"/>
      <c r="I385" s="33"/>
      <c r="J385" s="33"/>
      <c r="K385" s="33"/>
      <c r="L385" s="34"/>
      <c r="M385" s="167"/>
      <c r="N385" s="168"/>
      <c r="O385" s="66"/>
      <c r="P385" s="66"/>
      <c r="Q385" s="66"/>
      <c r="R385" s="66"/>
      <c r="S385" s="66"/>
      <c r="T385" s="67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20" t="s">
        <v>133</v>
      </c>
      <c r="AU385" s="20" t="s">
        <v>131</v>
      </c>
    </row>
    <row r="386" s="2" customFormat="1" ht="16.5" customHeight="1">
      <c r="A386" s="33"/>
      <c r="B386" s="152"/>
      <c r="C386" s="191" t="s">
        <v>562</v>
      </c>
      <c r="D386" s="191" t="s">
        <v>318</v>
      </c>
      <c r="E386" s="192" t="s">
        <v>563</v>
      </c>
      <c r="F386" s="193" t="s">
        <v>564</v>
      </c>
      <c r="G386" s="194" t="s">
        <v>344</v>
      </c>
      <c r="H386" s="195">
        <v>1</v>
      </c>
      <c r="I386" s="196">
        <v>579</v>
      </c>
      <c r="J386" s="196">
        <f>ROUND(I386*H386,2)</f>
        <v>579</v>
      </c>
      <c r="K386" s="193" t="s">
        <v>129</v>
      </c>
      <c r="L386" s="197"/>
      <c r="M386" s="198" t="s">
        <v>3</v>
      </c>
      <c r="N386" s="199" t="s">
        <v>41</v>
      </c>
      <c r="O386" s="161">
        <v>0</v>
      </c>
      <c r="P386" s="161">
        <f>O386*H386</f>
        <v>0</v>
      </c>
      <c r="Q386" s="161">
        <v>0.00038999999999999999</v>
      </c>
      <c r="R386" s="161">
        <f>Q386*H386</f>
        <v>0.00038999999999999999</v>
      </c>
      <c r="S386" s="161">
        <v>0</v>
      </c>
      <c r="T386" s="162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63" t="s">
        <v>321</v>
      </c>
      <c r="AT386" s="163" t="s">
        <v>318</v>
      </c>
      <c r="AU386" s="163" t="s">
        <v>131</v>
      </c>
      <c r="AY386" s="20" t="s">
        <v>122</v>
      </c>
      <c r="BE386" s="164">
        <f>IF(N386="základní",J386,0)</f>
        <v>0</v>
      </c>
      <c r="BF386" s="164">
        <f>IF(N386="snížená",J386,0)</f>
        <v>579</v>
      </c>
      <c r="BG386" s="164">
        <f>IF(N386="zákl. přenesená",J386,0)</f>
        <v>0</v>
      </c>
      <c r="BH386" s="164">
        <f>IF(N386="sníž. přenesená",J386,0)</f>
        <v>0</v>
      </c>
      <c r="BI386" s="164">
        <f>IF(N386="nulová",J386,0)</f>
        <v>0</v>
      </c>
      <c r="BJ386" s="20" t="s">
        <v>131</v>
      </c>
      <c r="BK386" s="164">
        <f>ROUND(I386*H386,2)</f>
        <v>579</v>
      </c>
      <c r="BL386" s="20" t="s">
        <v>231</v>
      </c>
      <c r="BM386" s="163" t="s">
        <v>565</v>
      </c>
    </row>
    <row r="387" s="2" customFormat="1" ht="16.5" customHeight="1">
      <c r="A387" s="33"/>
      <c r="B387" s="152"/>
      <c r="C387" s="191" t="s">
        <v>566</v>
      </c>
      <c r="D387" s="191" t="s">
        <v>318</v>
      </c>
      <c r="E387" s="192" t="s">
        <v>567</v>
      </c>
      <c r="F387" s="193" t="s">
        <v>568</v>
      </c>
      <c r="G387" s="194" t="s">
        <v>344</v>
      </c>
      <c r="H387" s="195">
        <v>1</v>
      </c>
      <c r="I387" s="196">
        <v>411</v>
      </c>
      <c r="J387" s="196">
        <f>ROUND(I387*H387,2)</f>
        <v>411</v>
      </c>
      <c r="K387" s="193" t="s">
        <v>129</v>
      </c>
      <c r="L387" s="197"/>
      <c r="M387" s="198" t="s">
        <v>3</v>
      </c>
      <c r="N387" s="199" t="s">
        <v>41</v>
      </c>
      <c r="O387" s="161">
        <v>0</v>
      </c>
      <c r="P387" s="161">
        <f>O387*H387</f>
        <v>0</v>
      </c>
      <c r="Q387" s="161">
        <v>0.00024000000000000001</v>
      </c>
      <c r="R387" s="161">
        <f>Q387*H387</f>
        <v>0.00024000000000000001</v>
      </c>
      <c r="S387" s="161">
        <v>0</v>
      </c>
      <c r="T387" s="162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3" t="s">
        <v>321</v>
      </c>
      <c r="AT387" s="163" t="s">
        <v>318</v>
      </c>
      <c r="AU387" s="163" t="s">
        <v>131</v>
      </c>
      <c r="AY387" s="20" t="s">
        <v>122</v>
      </c>
      <c r="BE387" s="164">
        <f>IF(N387="základní",J387,0)</f>
        <v>0</v>
      </c>
      <c r="BF387" s="164">
        <f>IF(N387="snížená",J387,0)</f>
        <v>411</v>
      </c>
      <c r="BG387" s="164">
        <f>IF(N387="zákl. přenesená",J387,0)</f>
        <v>0</v>
      </c>
      <c r="BH387" s="164">
        <f>IF(N387="sníž. přenesená",J387,0)</f>
        <v>0</v>
      </c>
      <c r="BI387" s="164">
        <f>IF(N387="nulová",J387,0)</f>
        <v>0</v>
      </c>
      <c r="BJ387" s="20" t="s">
        <v>131</v>
      </c>
      <c r="BK387" s="164">
        <f>ROUND(I387*H387,2)</f>
        <v>411</v>
      </c>
      <c r="BL387" s="20" t="s">
        <v>231</v>
      </c>
      <c r="BM387" s="163" t="s">
        <v>569</v>
      </c>
    </row>
    <row r="388" s="2" customFormat="1" ht="24.15" customHeight="1">
      <c r="A388" s="33"/>
      <c r="B388" s="152"/>
      <c r="C388" s="191" t="s">
        <v>570</v>
      </c>
      <c r="D388" s="191" t="s">
        <v>318</v>
      </c>
      <c r="E388" s="192" t="s">
        <v>571</v>
      </c>
      <c r="F388" s="193" t="s">
        <v>572</v>
      </c>
      <c r="G388" s="194" t="s">
        <v>344</v>
      </c>
      <c r="H388" s="195">
        <v>1</v>
      </c>
      <c r="I388" s="196">
        <v>957</v>
      </c>
      <c r="J388" s="196">
        <f>ROUND(I388*H388,2)</f>
        <v>957</v>
      </c>
      <c r="K388" s="193" t="s">
        <v>129</v>
      </c>
      <c r="L388" s="197"/>
      <c r="M388" s="198" t="s">
        <v>3</v>
      </c>
      <c r="N388" s="199" t="s">
        <v>41</v>
      </c>
      <c r="O388" s="161">
        <v>0</v>
      </c>
      <c r="P388" s="161">
        <f>O388*H388</f>
        <v>0</v>
      </c>
      <c r="Q388" s="161">
        <v>0.00032000000000000003</v>
      </c>
      <c r="R388" s="161">
        <f>Q388*H388</f>
        <v>0.00032000000000000003</v>
      </c>
      <c r="S388" s="161">
        <v>0</v>
      </c>
      <c r="T388" s="162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63" t="s">
        <v>321</v>
      </c>
      <c r="AT388" s="163" t="s">
        <v>318</v>
      </c>
      <c r="AU388" s="163" t="s">
        <v>131</v>
      </c>
      <c r="AY388" s="20" t="s">
        <v>122</v>
      </c>
      <c r="BE388" s="164">
        <f>IF(N388="základní",J388,0)</f>
        <v>0</v>
      </c>
      <c r="BF388" s="164">
        <f>IF(N388="snížená",J388,0)</f>
        <v>957</v>
      </c>
      <c r="BG388" s="164">
        <f>IF(N388="zákl. přenesená",J388,0)</f>
        <v>0</v>
      </c>
      <c r="BH388" s="164">
        <f>IF(N388="sníž. přenesená",J388,0)</f>
        <v>0</v>
      </c>
      <c r="BI388" s="164">
        <f>IF(N388="nulová",J388,0)</f>
        <v>0</v>
      </c>
      <c r="BJ388" s="20" t="s">
        <v>131</v>
      </c>
      <c r="BK388" s="164">
        <f>ROUND(I388*H388,2)</f>
        <v>957</v>
      </c>
      <c r="BL388" s="20" t="s">
        <v>231</v>
      </c>
      <c r="BM388" s="163" t="s">
        <v>573</v>
      </c>
    </row>
    <row r="389" s="2" customFormat="1" ht="24.15" customHeight="1">
      <c r="A389" s="33"/>
      <c r="B389" s="152"/>
      <c r="C389" s="153" t="s">
        <v>574</v>
      </c>
      <c r="D389" s="153" t="s">
        <v>125</v>
      </c>
      <c r="E389" s="154" t="s">
        <v>575</v>
      </c>
      <c r="F389" s="155" t="s">
        <v>576</v>
      </c>
      <c r="G389" s="156" t="s">
        <v>327</v>
      </c>
      <c r="H389" s="157">
        <v>496.488</v>
      </c>
      <c r="I389" s="158">
        <v>0.23999999999999999</v>
      </c>
      <c r="J389" s="158">
        <f>ROUND(I389*H389,2)</f>
        <v>119.16</v>
      </c>
      <c r="K389" s="155" t="s">
        <v>129</v>
      </c>
      <c r="L389" s="34"/>
      <c r="M389" s="159" t="s">
        <v>3</v>
      </c>
      <c r="N389" s="160" t="s">
        <v>41</v>
      </c>
      <c r="O389" s="161">
        <v>0</v>
      </c>
      <c r="P389" s="161">
        <f>O389*H389</f>
        <v>0</v>
      </c>
      <c r="Q389" s="161">
        <v>0</v>
      </c>
      <c r="R389" s="161">
        <f>Q389*H389</f>
        <v>0</v>
      </c>
      <c r="S389" s="161">
        <v>0</v>
      </c>
      <c r="T389" s="162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3" t="s">
        <v>231</v>
      </c>
      <c r="AT389" s="163" t="s">
        <v>125</v>
      </c>
      <c r="AU389" s="163" t="s">
        <v>131</v>
      </c>
      <c r="AY389" s="20" t="s">
        <v>122</v>
      </c>
      <c r="BE389" s="164">
        <f>IF(N389="základní",J389,0)</f>
        <v>0</v>
      </c>
      <c r="BF389" s="164">
        <f>IF(N389="snížená",J389,0)</f>
        <v>119.16</v>
      </c>
      <c r="BG389" s="164">
        <f>IF(N389="zákl. přenesená",J389,0)</f>
        <v>0</v>
      </c>
      <c r="BH389" s="164">
        <f>IF(N389="sníž. přenesená",J389,0)</f>
        <v>0</v>
      </c>
      <c r="BI389" s="164">
        <f>IF(N389="nulová",J389,0)</f>
        <v>0</v>
      </c>
      <c r="BJ389" s="20" t="s">
        <v>131</v>
      </c>
      <c r="BK389" s="164">
        <f>ROUND(I389*H389,2)</f>
        <v>119.16</v>
      </c>
      <c r="BL389" s="20" t="s">
        <v>231</v>
      </c>
      <c r="BM389" s="163" t="s">
        <v>577</v>
      </c>
    </row>
    <row r="390" s="2" customFormat="1">
      <c r="A390" s="33"/>
      <c r="B390" s="34"/>
      <c r="C390" s="33"/>
      <c r="D390" s="165" t="s">
        <v>133</v>
      </c>
      <c r="E390" s="33"/>
      <c r="F390" s="166" t="s">
        <v>578</v>
      </c>
      <c r="G390" s="33"/>
      <c r="H390" s="33"/>
      <c r="I390" s="33"/>
      <c r="J390" s="33"/>
      <c r="K390" s="33"/>
      <c r="L390" s="34"/>
      <c r="M390" s="167"/>
      <c r="N390" s="168"/>
      <c r="O390" s="66"/>
      <c r="P390" s="66"/>
      <c r="Q390" s="66"/>
      <c r="R390" s="66"/>
      <c r="S390" s="66"/>
      <c r="T390" s="67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20" t="s">
        <v>133</v>
      </c>
      <c r="AU390" s="20" t="s">
        <v>131</v>
      </c>
    </row>
    <row r="391" s="12" customFormat="1" ht="22.8" customHeight="1">
      <c r="A391" s="12"/>
      <c r="B391" s="140"/>
      <c r="C391" s="12"/>
      <c r="D391" s="141" t="s">
        <v>68</v>
      </c>
      <c r="E391" s="150" t="s">
        <v>579</v>
      </c>
      <c r="F391" s="150" t="s">
        <v>580</v>
      </c>
      <c r="G391" s="12"/>
      <c r="H391" s="12"/>
      <c r="I391" s="12"/>
      <c r="J391" s="151">
        <f>BK391</f>
        <v>9209.5</v>
      </c>
      <c r="K391" s="12"/>
      <c r="L391" s="140"/>
      <c r="M391" s="144"/>
      <c r="N391" s="145"/>
      <c r="O391" s="145"/>
      <c r="P391" s="146">
        <f>SUM(P392:P395)</f>
        <v>0.66500000000000004</v>
      </c>
      <c r="Q391" s="145"/>
      <c r="R391" s="146">
        <f>SUM(R392:R395)</f>
        <v>0.0015499999999999997</v>
      </c>
      <c r="S391" s="145"/>
      <c r="T391" s="147">
        <f>SUM(T392:T395)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141" t="s">
        <v>131</v>
      </c>
      <c r="AT391" s="148" t="s">
        <v>68</v>
      </c>
      <c r="AU391" s="148" t="s">
        <v>74</v>
      </c>
      <c r="AY391" s="141" t="s">
        <v>122</v>
      </c>
      <c r="BK391" s="149">
        <f>SUM(BK392:BK395)</f>
        <v>9209.5</v>
      </c>
    </row>
    <row r="392" s="2" customFormat="1" ht="16.5" customHeight="1">
      <c r="A392" s="33"/>
      <c r="B392" s="152"/>
      <c r="C392" s="153" t="s">
        <v>581</v>
      </c>
      <c r="D392" s="153" t="s">
        <v>125</v>
      </c>
      <c r="E392" s="154" t="s">
        <v>582</v>
      </c>
      <c r="F392" s="155" t="s">
        <v>583</v>
      </c>
      <c r="G392" s="156" t="s">
        <v>344</v>
      </c>
      <c r="H392" s="157">
        <v>5</v>
      </c>
      <c r="I392" s="158">
        <v>631.89999999999998</v>
      </c>
      <c r="J392" s="158">
        <f>ROUND(I392*H392,2)</f>
        <v>3159.5</v>
      </c>
      <c r="K392" s="155" t="s">
        <v>470</v>
      </c>
      <c r="L392" s="34"/>
      <c r="M392" s="159" t="s">
        <v>3</v>
      </c>
      <c r="N392" s="160" t="s">
        <v>41</v>
      </c>
      <c r="O392" s="161">
        <v>0.050999999999999997</v>
      </c>
      <c r="P392" s="161">
        <f>O392*H392</f>
        <v>0.255</v>
      </c>
      <c r="Q392" s="161">
        <v>3.0000000000000001E-05</v>
      </c>
      <c r="R392" s="161">
        <f>Q392*H392</f>
        <v>0.00015000000000000001</v>
      </c>
      <c r="S392" s="161">
        <v>0</v>
      </c>
      <c r="T392" s="16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63" t="s">
        <v>231</v>
      </c>
      <c r="AT392" s="163" t="s">
        <v>125</v>
      </c>
      <c r="AU392" s="163" t="s">
        <v>131</v>
      </c>
      <c r="AY392" s="20" t="s">
        <v>122</v>
      </c>
      <c r="BE392" s="164">
        <f>IF(N392="základní",J392,0)</f>
        <v>0</v>
      </c>
      <c r="BF392" s="164">
        <f>IF(N392="snížená",J392,0)</f>
        <v>3159.5</v>
      </c>
      <c r="BG392" s="164">
        <f>IF(N392="zákl. přenesená",J392,0)</f>
        <v>0</v>
      </c>
      <c r="BH392" s="164">
        <f>IF(N392="sníž. přenesená",J392,0)</f>
        <v>0</v>
      </c>
      <c r="BI392" s="164">
        <f>IF(N392="nulová",J392,0)</f>
        <v>0</v>
      </c>
      <c r="BJ392" s="20" t="s">
        <v>131</v>
      </c>
      <c r="BK392" s="164">
        <f>ROUND(I392*H392,2)</f>
        <v>3159.5</v>
      </c>
      <c r="BL392" s="20" t="s">
        <v>231</v>
      </c>
      <c r="BM392" s="163" t="s">
        <v>584</v>
      </c>
    </row>
    <row r="393" s="2" customFormat="1">
      <c r="A393" s="33"/>
      <c r="B393" s="34"/>
      <c r="C393" s="33"/>
      <c r="D393" s="165" t="s">
        <v>133</v>
      </c>
      <c r="E393" s="33"/>
      <c r="F393" s="166" t="s">
        <v>585</v>
      </c>
      <c r="G393" s="33"/>
      <c r="H393" s="33"/>
      <c r="I393" s="33"/>
      <c r="J393" s="33"/>
      <c r="K393" s="33"/>
      <c r="L393" s="34"/>
      <c r="M393" s="167"/>
      <c r="N393" s="168"/>
      <c r="O393" s="66"/>
      <c r="P393" s="66"/>
      <c r="Q393" s="66"/>
      <c r="R393" s="66"/>
      <c r="S393" s="66"/>
      <c r="T393" s="67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20" t="s">
        <v>133</v>
      </c>
      <c r="AU393" s="20" t="s">
        <v>131</v>
      </c>
    </row>
    <row r="394" s="2" customFormat="1" ht="24.15" customHeight="1">
      <c r="A394" s="33"/>
      <c r="B394" s="152"/>
      <c r="C394" s="153" t="s">
        <v>586</v>
      </c>
      <c r="D394" s="153" t="s">
        <v>125</v>
      </c>
      <c r="E394" s="154" t="s">
        <v>587</v>
      </c>
      <c r="F394" s="155" t="s">
        <v>588</v>
      </c>
      <c r="G394" s="156" t="s">
        <v>344</v>
      </c>
      <c r="H394" s="157">
        <v>5</v>
      </c>
      <c r="I394" s="158">
        <v>1210</v>
      </c>
      <c r="J394" s="158">
        <f>ROUND(I394*H394,2)</f>
        <v>6050</v>
      </c>
      <c r="K394" s="155" t="s">
        <v>470</v>
      </c>
      <c r="L394" s="34"/>
      <c r="M394" s="159" t="s">
        <v>3</v>
      </c>
      <c r="N394" s="160" t="s">
        <v>41</v>
      </c>
      <c r="O394" s="161">
        <v>0.082000000000000003</v>
      </c>
      <c r="P394" s="161">
        <f>O394*H394</f>
        <v>0.41000000000000003</v>
      </c>
      <c r="Q394" s="161">
        <v>0.00027999999999999998</v>
      </c>
      <c r="R394" s="161">
        <f>Q394*H394</f>
        <v>0.0013999999999999998</v>
      </c>
      <c r="S394" s="161">
        <v>0</v>
      </c>
      <c r="T394" s="162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63" t="s">
        <v>231</v>
      </c>
      <c r="AT394" s="163" t="s">
        <v>125</v>
      </c>
      <c r="AU394" s="163" t="s">
        <v>131</v>
      </c>
      <c r="AY394" s="20" t="s">
        <v>122</v>
      </c>
      <c r="BE394" s="164">
        <f>IF(N394="základní",J394,0)</f>
        <v>0</v>
      </c>
      <c r="BF394" s="164">
        <f>IF(N394="snížená",J394,0)</f>
        <v>6050</v>
      </c>
      <c r="BG394" s="164">
        <f>IF(N394="zákl. přenesená",J394,0)</f>
        <v>0</v>
      </c>
      <c r="BH394" s="164">
        <f>IF(N394="sníž. přenesená",J394,0)</f>
        <v>0</v>
      </c>
      <c r="BI394" s="164">
        <f>IF(N394="nulová",J394,0)</f>
        <v>0</v>
      </c>
      <c r="BJ394" s="20" t="s">
        <v>131</v>
      </c>
      <c r="BK394" s="164">
        <f>ROUND(I394*H394,2)</f>
        <v>6050</v>
      </c>
      <c r="BL394" s="20" t="s">
        <v>231</v>
      </c>
      <c r="BM394" s="163" t="s">
        <v>589</v>
      </c>
    </row>
    <row r="395" s="2" customFormat="1">
      <c r="A395" s="33"/>
      <c r="B395" s="34"/>
      <c r="C395" s="33"/>
      <c r="D395" s="165" t="s">
        <v>133</v>
      </c>
      <c r="E395" s="33"/>
      <c r="F395" s="166" t="s">
        <v>590</v>
      </c>
      <c r="G395" s="33"/>
      <c r="H395" s="33"/>
      <c r="I395" s="33"/>
      <c r="J395" s="33"/>
      <c r="K395" s="33"/>
      <c r="L395" s="34"/>
      <c r="M395" s="167"/>
      <c r="N395" s="168"/>
      <c r="O395" s="66"/>
      <c r="P395" s="66"/>
      <c r="Q395" s="66"/>
      <c r="R395" s="66"/>
      <c r="S395" s="66"/>
      <c r="T395" s="67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20" t="s">
        <v>133</v>
      </c>
      <c r="AU395" s="20" t="s">
        <v>131</v>
      </c>
    </row>
    <row r="396" s="12" customFormat="1" ht="22.8" customHeight="1">
      <c r="A396" s="12"/>
      <c r="B396" s="140"/>
      <c r="C396" s="12"/>
      <c r="D396" s="141" t="s">
        <v>68</v>
      </c>
      <c r="E396" s="150" t="s">
        <v>591</v>
      </c>
      <c r="F396" s="150" t="s">
        <v>592</v>
      </c>
      <c r="G396" s="12"/>
      <c r="H396" s="12"/>
      <c r="I396" s="12"/>
      <c r="J396" s="151">
        <f>BK396</f>
        <v>18361.809999999998</v>
      </c>
      <c r="K396" s="12"/>
      <c r="L396" s="140"/>
      <c r="M396" s="144"/>
      <c r="N396" s="145"/>
      <c r="O396" s="145"/>
      <c r="P396" s="146">
        <f>SUM(P397:P408)</f>
        <v>6.7089999999999996</v>
      </c>
      <c r="Q396" s="145"/>
      <c r="R396" s="146">
        <f>SUM(R397:R408)</f>
        <v>0.0010400000000000001</v>
      </c>
      <c r="S396" s="145"/>
      <c r="T396" s="147">
        <f>SUM(T397:T408)</f>
        <v>0.35840000000000005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41" t="s">
        <v>131</v>
      </c>
      <c r="AT396" s="148" t="s">
        <v>68</v>
      </c>
      <c r="AU396" s="148" t="s">
        <v>74</v>
      </c>
      <c r="AY396" s="141" t="s">
        <v>122</v>
      </c>
      <c r="BK396" s="149">
        <f>SUM(BK397:BK408)</f>
        <v>18361.809999999998</v>
      </c>
    </row>
    <row r="397" s="2" customFormat="1" ht="16.5" customHeight="1">
      <c r="A397" s="33"/>
      <c r="B397" s="152"/>
      <c r="C397" s="153" t="s">
        <v>593</v>
      </c>
      <c r="D397" s="153" t="s">
        <v>125</v>
      </c>
      <c r="E397" s="154" t="s">
        <v>594</v>
      </c>
      <c r="F397" s="155" t="s">
        <v>595</v>
      </c>
      <c r="G397" s="156" t="s">
        <v>344</v>
      </c>
      <c r="H397" s="157">
        <v>5</v>
      </c>
      <c r="I397" s="158">
        <v>151</v>
      </c>
      <c r="J397" s="158">
        <f>ROUND(I397*H397,2)</f>
        <v>755</v>
      </c>
      <c r="K397" s="155" t="s">
        <v>129</v>
      </c>
      <c r="L397" s="34"/>
      <c r="M397" s="159" t="s">
        <v>3</v>
      </c>
      <c r="N397" s="160" t="s">
        <v>41</v>
      </c>
      <c r="O397" s="161">
        <v>0.26800000000000002</v>
      </c>
      <c r="P397" s="161">
        <f>O397*H397</f>
        <v>1.3400000000000001</v>
      </c>
      <c r="Q397" s="161">
        <v>8.0000000000000007E-05</v>
      </c>
      <c r="R397" s="161">
        <f>Q397*H397</f>
        <v>0.00040000000000000002</v>
      </c>
      <c r="S397" s="161">
        <v>0.024930000000000001</v>
      </c>
      <c r="T397" s="162">
        <f>S397*H397</f>
        <v>0.12465000000000001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3" t="s">
        <v>231</v>
      </c>
      <c r="AT397" s="163" t="s">
        <v>125</v>
      </c>
      <c r="AU397" s="163" t="s">
        <v>131</v>
      </c>
      <c r="AY397" s="20" t="s">
        <v>122</v>
      </c>
      <c r="BE397" s="164">
        <f>IF(N397="základní",J397,0)</f>
        <v>0</v>
      </c>
      <c r="BF397" s="164">
        <f>IF(N397="snížená",J397,0)</f>
        <v>755</v>
      </c>
      <c r="BG397" s="164">
        <f>IF(N397="zákl. přenesená",J397,0)</f>
        <v>0</v>
      </c>
      <c r="BH397" s="164">
        <f>IF(N397="sníž. přenesená",J397,0)</f>
        <v>0</v>
      </c>
      <c r="BI397" s="164">
        <f>IF(N397="nulová",J397,0)</f>
        <v>0</v>
      </c>
      <c r="BJ397" s="20" t="s">
        <v>131</v>
      </c>
      <c r="BK397" s="164">
        <f>ROUND(I397*H397,2)</f>
        <v>755</v>
      </c>
      <c r="BL397" s="20" t="s">
        <v>231</v>
      </c>
      <c r="BM397" s="163" t="s">
        <v>596</v>
      </c>
    </row>
    <row r="398" s="2" customFormat="1">
      <c r="A398" s="33"/>
      <c r="B398" s="34"/>
      <c r="C398" s="33"/>
      <c r="D398" s="165" t="s">
        <v>133</v>
      </c>
      <c r="E398" s="33"/>
      <c r="F398" s="166" t="s">
        <v>597</v>
      </c>
      <c r="G398" s="33"/>
      <c r="H398" s="33"/>
      <c r="I398" s="33"/>
      <c r="J398" s="33"/>
      <c r="K398" s="33"/>
      <c r="L398" s="34"/>
      <c r="M398" s="167"/>
      <c r="N398" s="168"/>
      <c r="O398" s="66"/>
      <c r="P398" s="66"/>
      <c r="Q398" s="66"/>
      <c r="R398" s="66"/>
      <c r="S398" s="66"/>
      <c r="T398" s="67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20" t="s">
        <v>133</v>
      </c>
      <c r="AU398" s="20" t="s">
        <v>131</v>
      </c>
    </row>
    <row r="399" s="2" customFormat="1" ht="16.5" customHeight="1">
      <c r="A399" s="33"/>
      <c r="B399" s="152"/>
      <c r="C399" s="153" t="s">
        <v>598</v>
      </c>
      <c r="D399" s="153" t="s">
        <v>125</v>
      </c>
      <c r="E399" s="154" t="s">
        <v>599</v>
      </c>
      <c r="F399" s="155" t="s">
        <v>600</v>
      </c>
      <c r="G399" s="156" t="s">
        <v>344</v>
      </c>
      <c r="H399" s="157">
        <v>5</v>
      </c>
      <c r="I399" s="158">
        <v>512</v>
      </c>
      <c r="J399" s="158">
        <f>ROUND(I399*H399,2)</f>
        <v>2560</v>
      </c>
      <c r="K399" s="155" t="s">
        <v>470</v>
      </c>
      <c r="L399" s="34"/>
      <c r="M399" s="159" t="s">
        <v>3</v>
      </c>
      <c r="N399" s="160" t="s">
        <v>41</v>
      </c>
      <c r="O399" s="161">
        <v>0.36099999999999999</v>
      </c>
      <c r="P399" s="161">
        <f>O399*H399</f>
        <v>1.8049999999999999</v>
      </c>
      <c r="Q399" s="161">
        <v>8.0000000000000007E-05</v>
      </c>
      <c r="R399" s="161">
        <f>Q399*H399</f>
        <v>0.00040000000000000002</v>
      </c>
      <c r="S399" s="161">
        <v>0.04675</v>
      </c>
      <c r="T399" s="162">
        <f>S399*H399</f>
        <v>0.23375000000000001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63" t="s">
        <v>231</v>
      </c>
      <c r="AT399" s="163" t="s">
        <v>125</v>
      </c>
      <c r="AU399" s="163" t="s">
        <v>131</v>
      </c>
      <c r="AY399" s="20" t="s">
        <v>122</v>
      </c>
      <c r="BE399" s="164">
        <f>IF(N399="základní",J399,0)</f>
        <v>0</v>
      </c>
      <c r="BF399" s="164">
        <f>IF(N399="snížená",J399,0)</f>
        <v>2560</v>
      </c>
      <c r="BG399" s="164">
        <f>IF(N399="zákl. přenesená",J399,0)</f>
        <v>0</v>
      </c>
      <c r="BH399" s="164">
        <f>IF(N399="sníž. přenesená",J399,0)</f>
        <v>0</v>
      </c>
      <c r="BI399" s="164">
        <f>IF(N399="nulová",J399,0)</f>
        <v>0</v>
      </c>
      <c r="BJ399" s="20" t="s">
        <v>131</v>
      </c>
      <c r="BK399" s="164">
        <f>ROUND(I399*H399,2)</f>
        <v>2560</v>
      </c>
      <c r="BL399" s="20" t="s">
        <v>231</v>
      </c>
      <c r="BM399" s="163" t="s">
        <v>601</v>
      </c>
    </row>
    <row r="400" s="2" customFormat="1">
      <c r="A400" s="33"/>
      <c r="B400" s="34"/>
      <c r="C400" s="33"/>
      <c r="D400" s="165" t="s">
        <v>133</v>
      </c>
      <c r="E400" s="33"/>
      <c r="F400" s="166" t="s">
        <v>602</v>
      </c>
      <c r="G400" s="33"/>
      <c r="H400" s="33"/>
      <c r="I400" s="33"/>
      <c r="J400" s="33"/>
      <c r="K400" s="33"/>
      <c r="L400" s="34"/>
      <c r="M400" s="167"/>
      <c r="N400" s="168"/>
      <c r="O400" s="66"/>
      <c r="P400" s="66"/>
      <c r="Q400" s="66"/>
      <c r="R400" s="66"/>
      <c r="S400" s="66"/>
      <c r="T400" s="67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20" t="s">
        <v>133</v>
      </c>
      <c r="AU400" s="20" t="s">
        <v>131</v>
      </c>
    </row>
    <row r="401" s="2" customFormat="1" ht="16.5" customHeight="1">
      <c r="A401" s="33"/>
      <c r="B401" s="152"/>
      <c r="C401" s="153" t="s">
        <v>603</v>
      </c>
      <c r="D401" s="153" t="s">
        <v>125</v>
      </c>
      <c r="E401" s="154" t="s">
        <v>604</v>
      </c>
      <c r="F401" s="155" t="s">
        <v>605</v>
      </c>
      <c r="G401" s="156" t="s">
        <v>344</v>
      </c>
      <c r="H401" s="157">
        <v>2</v>
      </c>
      <c r="I401" s="158">
        <v>123</v>
      </c>
      <c r="J401" s="158">
        <f>ROUND(I401*H401,2)</f>
        <v>246</v>
      </c>
      <c r="K401" s="155" t="s">
        <v>470</v>
      </c>
      <c r="L401" s="34"/>
      <c r="M401" s="159" t="s">
        <v>3</v>
      </c>
      <c r="N401" s="160" t="s">
        <v>41</v>
      </c>
      <c r="O401" s="161">
        <v>0.23699999999999999</v>
      </c>
      <c r="P401" s="161">
        <f>O401*H401</f>
        <v>0.47399999999999998</v>
      </c>
      <c r="Q401" s="161">
        <v>2.0000000000000002E-05</v>
      </c>
      <c r="R401" s="161">
        <f>Q401*H401</f>
        <v>4.0000000000000003E-05</v>
      </c>
      <c r="S401" s="161">
        <v>0</v>
      </c>
      <c r="T401" s="16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3" t="s">
        <v>231</v>
      </c>
      <c r="AT401" s="163" t="s">
        <v>125</v>
      </c>
      <c r="AU401" s="163" t="s">
        <v>131</v>
      </c>
      <c r="AY401" s="20" t="s">
        <v>122</v>
      </c>
      <c r="BE401" s="164">
        <f>IF(N401="základní",J401,0)</f>
        <v>0</v>
      </c>
      <c r="BF401" s="164">
        <f>IF(N401="snížená",J401,0)</f>
        <v>246</v>
      </c>
      <c r="BG401" s="164">
        <f>IF(N401="zákl. přenesená",J401,0)</f>
        <v>0</v>
      </c>
      <c r="BH401" s="164">
        <f>IF(N401="sníž. přenesená",J401,0)</f>
        <v>0</v>
      </c>
      <c r="BI401" s="164">
        <f>IF(N401="nulová",J401,0)</f>
        <v>0</v>
      </c>
      <c r="BJ401" s="20" t="s">
        <v>131</v>
      </c>
      <c r="BK401" s="164">
        <f>ROUND(I401*H401,2)</f>
        <v>246</v>
      </c>
      <c r="BL401" s="20" t="s">
        <v>231</v>
      </c>
      <c r="BM401" s="163" t="s">
        <v>606</v>
      </c>
    </row>
    <row r="402" s="2" customFormat="1">
      <c r="A402" s="33"/>
      <c r="B402" s="34"/>
      <c r="C402" s="33"/>
      <c r="D402" s="165" t="s">
        <v>133</v>
      </c>
      <c r="E402" s="33"/>
      <c r="F402" s="166" t="s">
        <v>607</v>
      </c>
      <c r="G402" s="33"/>
      <c r="H402" s="33"/>
      <c r="I402" s="33"/>
      <c r="J402" s="33"/>
      <c r="K402" s="33"/>
      <c r="L402" s="34"/>
      <c r="M402" s="167"/>
      <c r="N402" s="168"/>
      <c r="O402" s="66"/>
      <c r="P402" s="66"/>
      <c r="Q402" s="66"/>
      <c r="R402" s="66"/>
      <c r="S402" s="66"/>
      <c r="T402" s="67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20" t="s">
        <v>133</v>
      </c>
      <c r="AU402" s="20" t="s">
        <v>131</v>
      </c>
    </row>
    <row r="403" s="2" customFormat="1" ht="16.5" customHeight="1">
      <c r="A403" s="33"/>
      <c r="B403" s="152"/>
      <c r="C403" s="153" t="s">
        <v>608</v>
      </c>
      <c r="D403" s="153" t="s">
        <v>125</v>
      </c>
      <c r="E403" s="154" t="s">
        <v>609</v>
      </c>
      <c r="F403" s="155" t="s">
        <v>610</v>
      </c>
      <c r="G403" s="156" t="s">
        <v>344</v>
      </c>
      <c r="H403" s="157">
        <v>5</v>
      </c>
      <c r="I403" s="158">
        <v>143</v>
      </c>
      <c r="J403" s="158">
        <f>ROUND(I403*H403,2)</f>
        <v>715</v>
      </c>
      <c r="K403" s="155" t="s">
        <v>129</v>
      </c>
      <c r="L403" s="34"/>
      <c r="M403" s="159" t="s">
        <v>3</v>
      </c>
      <c r="N403" s="160" t="s">
        <v>41</v>
      </c>
      <c r="O403" s="161">
        <v>0.26800000000000002</v>
      </c>
      <c r="P403" s="161">
        <f>O403*H403</f>
        <v>1.3400000000000001</v>
      </c>
      <c r="Q403" s="161">
        <v>2.0000000000000002E-05</v>
      </c>
      <c r="R403" s="161">
        <f>Q403*H403</f>
        <v>0.00010000000000000001</v>
      </c>
      <c r="S403" s="161">
        <v>0</v>
      </c>
      <c r="T403" s="162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3" t="s">
        <v>231</v>
      </c>
      <c r="AT403" s="163" t="s">
        <v>125</v>
      </c>
      <c r="AU403" s="163" t="s">
        <v>131</v>
      </c>
      <c r="AY403" s="20" t="s">
        <v>122</v>
      </c>
      <c r="BE403" s="164">
        <f>IF(N403="základní",J403,0)</f>
        <v>0</v>
      </c>
      <c r="BF403" s="164">
        <f>IF(N403="snížená",J403,0)</f>
        <v>715</v>
      </c>
      <c r="BG403" s="164">
        <f>IF(N403="zákl. přenesená",J403,0)</f>
        <v>0</v>
      </c>
      <c r="BH403" s="164">
        <f>IF(N403="sníž. přenesená",J403,0)</f>
        <v>0</v>
      </c>
      <c r="BI403" s="164">
        <f>IF(N403="nulová",J403,0)</f>
        <v>0</v>
      </c>
      <c r="BJ403" s="20" t="s">
        <v>131</v>
      </c>
      <c r="BK403" s="164">
        <f>ROUND(I403*H403,2)</f>
        <v>715</v>
      </c>
      <c r="BL403" s="20" t="s">
        <v>231</v>
      </c>
      <c r="BM403" s="163" t="s">
        <v>611</v>
      </c>
    </row>
    <row r="404" s="2" customFormat="1">
      <c r="A404" s="33"/>
      <c r="B404" s="34"/>
      <c r="C404" s="33"/>
      <c r="D404" s="165" t="s">
        <v>133</v>
      </c>
      <c r="E404" s="33"/>
      <c r="F404" s="166" t="s">
        <v>612</v>
      </c>
      <c r="G404" s="33"/>
      <c r="H404" s="33"/>
      <c r="I404" s="33"/>
      <c r="J404" s="33"/>
      <c r="K404" s="33"/>
      <c r="L404" s="34"/>
      <c r="M404" s="167"/>
      <c r="N404" s="168"/>
      <c r="O404" s="66"/>
      <c r="P404" s="66"/>
      <c r="Q404" s="66"/>
      <c r="R404" s="66"/>
      <c r="S404" s="66"/>
      <c r="T404" s="67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20" t="s">
        <v>133</v>
      </c>
      <c r="AU404" s="20" t="s">
        <v>131</v>
      </c>
    </row>
    <row r="405" s="2" customFormat="1" ht="16.5" customHeight="1">
      <c r="A405" s="33"/>
      <c r="B405" s="152"/>
      <c r="C405" s="153" t="s">
        <v>613</v>
      </c>
      <c r="D405" s="153" t="s">
        <v>125</v>
      </c>
      <c r="E405" s="154" t="s">
        <v>614</v>
      </c>
      <c r="F405" s="155" t="s">
        <v>615</v>
      </c>
      <c r="G405" s="156" t="s">
        <v>344</v>
      </c>
      <c r="H405" s="157">
        <v>5</v>
      </c>
      <c r="I405" s="158">
        <v>2736</v>
      </c>
      <c r="J405" s="158">
        <f>ROUND(I405*H405,2)</f>
        <v>13680</v>
      </c>
      <c r="K405" s="155" t="s">
        <v>470</v>
      </c>
      <c r="L405" s="34"/>
      <c r="M405" s="159" t="s">
        <v>3</v>
      </c>
      <c r="N405" s="160" t="s">
        <v>41</v>
      </c>
      <c r="O405" s="161">
        <v>0.34999999999999998</v>
      </c>
      <c r="P405" s="161">
        <f>O405*H405</f>
        <v>1.75</v>
      </c>
      <c r="Q405" s="161">
        <v>2.0000000000000002E-05</v>
      </c>
      <c r="R405" s="161">
        <f>Q405*H405</f>
        <v>0.00010000000000000001</v>
      </c>
      <c r="S405" s="161">
        <v>0</v>
      </c>
      <c r="T405" s="162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63" t="s">
        <v>231</v>
      </c>
      <c r="AT405" s="163" t="s">
        <v>125</v>
      </c>
      <c r="AU405" s="163" t="s">
        <v>131</v>
      </c>
      <c r="AY405" s="20" t="s">
        <v>122</v>
      </c>
      <c r="BE405" s="164">
        <f>IF(N405="základní",J405,0)</f>
        <v>0</v>
      </c>
      <c r="BF405" s="164">
        <f>IF(N405="snížená",J405,0)</f>
        <v>13680</v>
      </c>
      <c r="BG405" s="164">
        <f>IF(N405="zákl. přenesená",J405,0)</f>
        <v>0</v>
      </c>
      <c r="BH405" s="164">
        <f>IF(N405="sníž. přenesená",J405,0)</f>
        <v>0</v>
      </c>
      <c r="BI405" s="164">
        <f>IF(N405="nulová",J405,0)</f>
        <v>0</v>
      </c>
      <c r="BJ405" s="20" t="s">
        <v>131</v>
      </c>
      <c r="BK405" s="164">
        <f>ROUND(I405*H405,2)</f>
        <v>13680</v>
      </c>
      <c r="BL405" s="20" t="s">
        <v>231</v>
      </c>
      <c r="BM405" s="163" t="s">
        <v>616</v>
      </c>
    </row>
    <row r="406" s="2" customFormat="1">
      <c r="A406" s="33"/>
      <c r="B406" s="34"/>
      <c r="C406" s="33"/>
      <c r="D406" s="165" t="s">
        <v>133</v>
      </c>
      <c r="E406" s="33"/>
      <c r="F406" s="166" t="s">
        <v>617</v>
      </c>
      <c r="G406" s="33"/>
      <c r="H406" s="33"/>
      <c r="I406" s="33"/>
      <c r="J406" s="33"/>
      <c r="K406" s="33"/>
      <c r="L406" s="34"/>
      <c r="M406" s="167"/>
      <c r="N406" s="168"/>
      <c r="O406" s="66"/>
      <c r="P406" s="66"/>
      <c r="Q406" s="66"/>
      <c r="R406" s="66"/>
      <c r="S406" s="66"/>
      <c r="T406" s="67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20" t="s">
        <v>133</v>
      </c>
      <c r="AU406" s="20" t="s">
        <v>131</v>
      </c>
    </row>
    <row r="407" s="2" customFormat="1" ht="24.15" customHeight="1">
      <c r="A407" s="33"/>
      <c r="B407" s="152"/>
      <c r="C407" s="153" t="s">
        <v>618</v>
      </c>
      <c r="D407" s="153" t="s">
        <v>125</v>
      </c>
      <c r="E407" s="154" t="s">
        <v>619</v>
      </c>
      <c r="F407" s="155" t="s">
        <v>620</v>
      </c>
      <c r="G407" s="156" t="s">
        <v>327</v>
      </c>
      <c r="H407" s="157">
        <v>179.56</v>
      </c>
      <c r="I407" s="158">
        <v>2.2599999999999998</v>
      </c>
      <c r="J407" s="158">
        <f>ROUND(I407*H407,2)</f>
        <v>405.81</v>
      </c>
      <c r="K407" s="155" t="s">
        <v>470</v>
      </c>
      <c r="L407" s="34"/>
      <c r="M407" s="159" t="s">
        <v>3</v>
      </c>
      <c r="N407" s="160" t="s">
        <v>41</v>
      </c>
      <c r="O407" s="161">
        <v>0</v>
      </c>
      <c r="P407" s="161">
        <f>O407*H407</f>
        <v>0</v>
      </c>
      <c r="Q407" s="161">
        <v>0</v>
      </c>
      <c r="R407" s="161">
        <f>Q407*H407</f>
        <v>0</v>
      </c>
      <c r="S407" s="161">
        <v>0</v>
      </c>
      <c r="T407" s="162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63" t="s">
        <v>231</v>
      </c>
      <c r="AT407" s="163" t="s">
        <v>125</v>
      </c>
      <c r="AU407" s="163" t="s">
        <v>131</v>
      </c>
      <c r="AY407" s="20" t="s">
        <v>122</v>
      </c>
      <c r="BE407" s="164">
        <f>IF(N407="základní",J407,0)</f>
        <v>0</v>
      </c>
      <c r="BF407" s="164">
        <f>IF(N407="snížená",J407,0)</f>
        <v>405.81</v>
      </c>
      <c r="BG407" s="164">
        <f>IF(N407="zákl. přenesená",J407,0)</f>
        <v>0</v>
      </c>
      <c r="BH407" s="164">
        <f>IF(N407="sníž. přenesená",J407,0)</f>
        <v>0</v>
      </c>
      <c r="BI407" s="164">
        <f>IF(N407="nulová",J407,0)</f>
        <v>0</v>
      </c>
      <c r="BJ407" s="20" t="s">
        <v>131</v>
      </c>
      <c r="BK407" s="164">
        <f>ROUND(I407*H407,2)</f>
        <v>405.81</v>
      </c>
      <c r="BL407" s="20" t="s">
        <v>231</v>
      </c>
      <c r="BM407" s="163" t="s">
        <v>621</v>
      </c>
    </row>
    <row r="408" s="2" customFormat="1">
      <c r="A408" s="33"/>
      <c r="B408" s="34"/>
      <c r="C408" s="33"/>
      <c r="D408" s="165" t="s">
        <v>133</v>
      </c>
      <c r="E408" s="33"/>
      <c r="F408" s="166" t="s">
        <v>622</v>
      </c>
      <c r="G408" s="33"/>
      <c r="H408" s="33"/>
      <c r="I408" s="33"/>
      <c r="J408" s="33"/>
      <c r="K408" s="33"/>
      <c r="L408" s="34"/>
      <c r="M408" s="167"/>
      <c r="N408" s="168"/>
      <c r="O408" s="66"/>
      <c r="P408" s="66"/>
      <c r="Q408" s="66"/>
      <c r="R408" s="66"/>
      <c r="S408" s="66"/>
      <c r="T408" s="67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20" t="s">
        <v>133</v>
      </c>
      <c r="AU408" s="20" t="s">
        <v>131</v>
      </c>
    </row>
    <row r="409" s="12" customFormat="1" ht="22.8" customHeight="1">
      <c r="A409" s="12"/>
      <c r="B409" s="140"/>
      <c r="C409" s="12"/>
      <c r="D409" s="141" t="s">
        <v>68</v>
      </c>
      <c r="E409" s="150" t="s">
        <v>623</v>
      </c>
      <c r="F409" s="150" t="s">
        <v>624</v>
      </c>
      <c r="G409" s="12"/>
      <c r="H409" s="12"/>
      <c r="I409" s="12"/>
      <c r="J409" s="151">
        <f>BK409</f>
        <v>47553.059999999998</v>
      </c>
      <c r="K409" s="12"/>
      <c r="L409" s="140"/>
      <c r="M409" s="144"/>
      <c r="N409" s="145"/>
      <c r="O409" s="145"/>
      <c r="P409" s="146">
        <f>SUM(P410:P457)</f>
        <v>37.071999999999996</v>
      </c>
      <c r="Q409" s="145"/>
      <c r="R409" s="146">
        <f>SUM(R410:R457)</f>
        <v>0.012404999999999999</v>
      </c>
      <c r="S409" s="145"/>
      <c r="T409" s="147">
        <f>SUM(T410:T457)</f>
        <v>0.0022399999999999998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141" t="s">
        <v>131</v>
      </c>
      <c r="AT409" s="148" t="s">
        <v>68</v>
      </c>
      <c r="AU409" s="148" t="s">
        <v>74</v>
      </c>
      <c r="AY409" s="141" t="s">
        <v>122</v>
      </c>
      <c r="BK409" s="149">
        <f>SUM(BK410:BK457)</f>
        <v>47553.059999999998</v>
      </c>
    </row>
    <row r="410" s="2" customFormat="1" ht="24.15" customHeight="1">
      <c r="A410" s="33"/>
      <c r="B410" s="152"/>
      <c r="C410" s="153" t="s">
        <v>625</v>
      </c>
      <c r="D410" s="153" t="s">
        <v>125</v>
      </c>
      <c r="E410" s="154" t="s">
        <v>626</v>
      </c>
      <c r="F410" s="155" t="s">
        <v>627</v>
      </c>
      <c r="G410" s="156" t="s">
        <v>344</v>
      </c>
      <c r="H410" s="157">
        <v>5</v>
      </c>
      <c r="I410" s="158">
        <v>133.90000000000001</v>
      </c>
      <c r="J410" s="158">
        <f>ROUND(I410*H410,2)</f>
        <v>669.5</v>
      </c>
      <c r="K410" s="155" t="s">
        <v>129</v>
      </c>
      <c r="L410" s="34"/>
      <c r="M410" s="159" t="s">
        <v>3</v>
      </c>
      <c r="N410" s="160" t="s">
        <v>41</v>
      </c>
      <c r="O410" s="161">
        <v>0.23100000000000001</v>
      </c>
      <c r="P410" s="161">
        <f>O410*H410</f>
        <v>1.155</v>
      </c>
      <c r="Q410" s="161">
        <v>0</v>
      </c>
      <c r="R410" s="161">
        <f>Q410*H410</f>
        <v>0</v>
      </c>
      <c r="S410" s="161">
        <v>0</v>
      </c>
      <c r="T410" s="162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63" t="s">
        <v>231</v>
      </c>
      <c r="AT410" s="163" t="s">
        <v>125</v>
      </c>
      <c r="AU410" s="163" t="s">
        <v>131</v>
      </c>
      <c r="AY410" s="20" t="s">
        <v>122</v>
      </c>
      <c r="BE410" s="164">
        <f>IF(N410="základní",J410,0)</f>
        <v>0</v>
      </c>
      <c r="BF410" s="164">
        <f>IF(N410="snížená",J410,0)</f>
        <v>669.5</v>
      </c>
      <c r="BG410" s="164">
        <f>IF(N410="zákl. přenesená",J410,0)</f>
        <v>0</v>
      </c>
      <c r="BH410" s="164">
        <f>IF(N410="sníž. přenesená",J410,0)</f>
        <v>0</v>
      </c>
      <c r="BI410" s="164">
        <f>IF(N410="nulová",J410,0)</f>
        <v>0</v>
      </c>
      <c r="BJ410" s="20" t="s">
        <v>131</v>
      </c>
      <c r="BK410" s="164">
        <f>ROUND(I410*H410,2)</f>
        <v>669.5</v>
      </c>
      <c r="BL410" s="20" t="s">
        <v>231</v>
      </c>
      <c r="BM410" s="163" t="s">
        <v>628</v>
      </c>
    </row>
    <row r="411" s="2" customFormat="1">
      <c r="A411" s="33"/>
      <c r="B411" s="34"/>
      <c r="C411" s="33"/>
      <c r="D411" s="165" t="s">
        <v>133</v>
      </c>
      <c r="E411" s="33"/>
      <c r="F411" s="166" t="s">
        <v>629</v>
      </c>
      <c r="G411" s="33"/>
      <c r="H411" s="33"/>
      <c r="I411" s="33"/>
      <c r="J411" s="33"/>
      <c r="K411" s="33"/>
      <c r="L411" s="34"/>
      <c r="M411" s="167"/>
      <c r="N411" s="168"/>
      <c r="O411" s="66"/>
      <c r="P411" s="66"/>
      <c r="Q411" s="66"/>
      <c r="R411" s="66"/>
      <c r="S411" s="66"/>
      <c r="T411" s="67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20" t="s">
        <v>133</v>
      </c>
      <c r="AU411" s="20" t="s">
        <v>131</v>
      </c>
    </row>
    <row r="412" s="2" customFormat="1" ht="16.5" customHeight="1">
      <c r="A412" s="33"/>
      <c r="B412" s="152"/>
      <c r="C412" s="191" t="s">
        <v>630</v>
      </c>
      <c r="D412" s="191" t="s">
        <v>318</v>
      </c>
      <c r="E412" s="192" t="s">
        <v>631</v>
      </c>
      <c r="F412" s="193" t="s">
        <v>632</v>
      </c>
      <c r="G412" s="194" t="s">
        <v>344</v>
      </c>
      <c r="H412" s="195">
        <v>5</v>
      </c>
      <c r="I412" s="196">
        <v>98.540000000000006</v>
      </c>
      <c r="J412" s="196">
        <f>ROUND(I412*H412,2)</f>
        <v>492.69999999999999</v>
      </c>
      <c r="K412" s="193" t="s">
        <v>129</v>
      </c>
      <c r="L412" s="197"/>
      <c r="M412" s="198" t="s">
        <v>3</v>
      </c>
      <c r="N412" s="199" t="s">
        <v>41</v>
      </c>
      <c r="O412" s="161">
        <v>0</v>
      </c>
      <c r="P412" s="161">
        <f>O412*H412</f>
        <v>0</v>
      </c>
      <c r="Q412" s="161">
        <v>5.0000000000000002E-05</v>
      </c>
      <c r="R412" s="161">
        <f>Q412*H412</f>
        <v>0.00025000000000000001</v>
      </c>
      <c r="S412" s="161">
        <v>0</v>
      </c>
      <c r="T412" s="162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3" t="s">
        <v>321</v>
      </c>
      <c r="AT412" s="163" t="s">
        <v>318</v>
      </c>
      <c r="AU412" s="163" t="s">
        <v>131</v>
      </c>
      <c r="AY412" s="20" t="s">
        <v>122</v>
      </c>
      <c r="BE412" s="164">
        <f>IF(N412="základní",J412,0)</f>
        <v>0</v>
      </c>
      <c r="BF412" s="164">
        <f>IF(N412="snížená",J412,0)</f>
        <v>492.69999999999999</v>
      </c>
      <c r="BG412" s="164">
        <f>IF(N412="zákl. přenesená",J412,0)</f>
        <v>0</v>
      </c>
      <c r="BH412" s="164">
        <f>IF(N412="sníž. přenesená",J412,0)</f>
        <v>0</v>
      </c>
      <c r="BI412" s="164">
        <f>IF(N412="nulová",J412,0)</f>
        <v>0</v>
      </c>
      <c r="BJ412" s="20" t="s">
        <v>131</v>
      </c>
      <c r="BK412" s="164">
        <f>ROUND(I412*H412,2)</f>
        <v>492.69999999999999</v>
      </c>
      <c r="BL412" s="20" t="s">
        <v>231</v>
      </c>
      <c r="BM412" s="163" t="s">
        <v>633</v>
      </c>
    </row>
    <row r="413" s="2" customFormat="1" ht="24.15" customHeight="1">
      <c r="A413" s="33"/>
      <c r="B413" s="152"/>
      <c r="C413" s="153" t="s">
        <v>634</v>
      </c>
      <c r="D413" s="153" t="s">
        <v>125</v>
      </c>
      <c r="E413" s="154" t="s">
        <v>635</v>
      </c>
      <c r="F413" s="155" t="s">
        <v>636</v>
      </c>
      <c r="G413" s="156" t="s">
        <v>181</v>
      </c>
      <c r="H413" s="157">
        <v>15</v>
      </c>
      <c r="I413" s="158">
        <v>50.18</v>
      </c>
      <c r="J413" s="158">
        <f>ROUND(I413*H413,2)</f>
        <v>752.70000000000005</v>
      </c>
      <c r="K413" s="155" t="s">
        <v>129</v>
      </c>
      <c r="L413" s="34"/>
      <c r="M413" s="159" t="s">
        <v>3</v>
      </c>
      <c r="N413" s="160" t="s">
        <v>41</v>
      </c>
      <c r="O413" s="161">
        <v>0.082000000000000003</v>
      </c>
      <c r="P413" s="161">
        <f>O413*H413</f>
        <v>1.23</v>
      </c>
      <c r="Q413" s="161">
        <v>0</v>
      </c>
      <c r="R413" s="161">
        <f>Q413*H413</f>
        <v>0</v>
      </c>
      <c r="S413" s="161">
        <v>0</v>
      </c>
      <c r="T413" s="162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63" t="s">
        <v>231</v>
      </c>
      <c r="AT413" s="163" t="s">
        <v>125</v>
      </c>
      <c r="AU413" s="163" t="s">
        <v>131</v>
      </c>
      <c r="AY413" s="20" t="s">
        <v>122</v>
      </c>
      <c r="BE413" s="164">
        <f>IF(N413="základní",J413,0)</f>
        <v>0</v>
      </c>
      <c r="BF413" s="164">
        <f>IF(N413="snížená",J413,0)</f>
        <v>752.70000000000005</v>
      </c>
      <c r="BG413" s="164">
        <f>IF(N413="zákl. přenesená",J413,0)</f>
        <v>0</v>
      </c>
      <c r="BH413" s="164">
        <f>IF(N413="sníž. přenesená",J413,0)</f>
        <v>0</v>
      </c>
      <c r="BI413" s="164">
        <f>IF(N413="nulová",J413,0)</f>
        <v>0</v>
      </c>
      <c r="BJ413" s="20" t="s">
        <v>131</v>
      </c>
      <c r="BK413" s="164">
        <f>ROUND(I413*H413,2)</f>
        <v>752.70000000000005</v>
      </c>
      <c r="BL413" s="20" t="s">
        <v>231</v>
      </c>
      <c r="BM413" s="163" t="s">
        <v>637</v>
      </c>
    </row>
    <row r="414" s="2" customFormat="1">
      <c r="A414" s="33"/>
      <c r="B414" s="34"/>
      <c r="C414" s="33"/>
      <c r="D414" s="165" t="s">
        <v>133</v>
      </c>
      <c r="E414" s="33"/>
      <c r="F414" s="166" t="s">
        <v>638</v>
      </c>
      <c r="G414" s="33"/>
      <c r="H414" s="33"/>
      <c r="I414" s="33"/>
      <c r="J414" s="33"/>
      <c r="K414" s="33"/>
      <c r="L414" s="34"/>
      <c r="M414" s="167"/>
      <c r="N414" s="168"/>
      <c r="O414" s="66"/>
      <c r="P414" s="66"/>
      <c r="Q414" s="66"/>
      <c r="R414" s="66"/>
      <c r="S414" s="66"/>
      <c r="T414" s="67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20" t="s">
        <v>133</v>
      </c>
      <c r="AU414" s="20" t="s">
        <v>131</v>
      </c>
    </row>
    <row r="415" s="16" customFormat="1">
      <c r="A415" s="16"/>
      <c r="B415" s="200"/>
      <c r="C415" s="16"/>
      <c r="D415" s="170" t="s">
        <v>135</v>
      </c>
      <c r="E415" s="201" t="s">
        <v>3</v>
      </c>
      <c r="F415" s="202" t="s">
        <v>639</v>
      </c>
      <c r="G415" s="16"/>
      <c r="H415" s="201" t="s">
        <v>3</v>
      </c>
      <c r="I415" s="16"/>
      <c r="J415" s="16"/>
      <c r="K415" s="16"/>
      <c r="L415" s="200"/>
      <c r="M415" s="203"/>
      <c r="N415" s="204"/>
      <c r="O415" s="204"/>
      <c r="P415" s="204"/>
      <c r="Q415" s="204"/>
      <c r="R415" s="204"/>
      <c r="S415" s="204"/>
      <c r="T415" s="205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01" t="s">
        <v>135</v>
      </c>
      <c r="AU415" s="201" t="s">
        <v>131</v>
      </c>
      <c r="AV415" s="16" t="s">
        <v>74</v>
      </c>
      <c r="AW415" s="16" t="s">
        <v>30</v>
      </c>
      <c r="AX415" s="16" t="s">
        <v>69</v>
      </c>
      <c r="AY415" s="201" t="s">
        <v>122</v>
      </c>
    </row>
    <row r="416" s="13" customFormat="1">
      <c r="A416" s="13"/>
      <c r="B416" s="169"/>
      <c r="C416" s="13"/>
      <c r="D416" s="170" t="s">
        <v>135</v>
      </c>
      <c r="E416" s="171" t="s">
        <v>3</v>
      </c>
      <c r="F416" s="172" t="s">
        <v>9</v>
      </c>
      <c r="G416" s="13"/>
      <c r="H416" s="173">
        <v>15</v>
      </c>
      <c r="I416" s="13"/>
      <c r="J416" s="13"/>
      <c r="K416" s="13"/>
      <c r="L416" s="169"/>
      <c r="M416" s="174"/>
      <c r="N416" s="175"/>
      <c r="O416" s="175"/>
      <c r="P416" s="175"/>
      <c r="Q416" s="175"/>
      <c r="R416" s="175"/>
      <c r="S416" s="175"/>
      <c r="T416" s="17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71" t="s">
        <v>135</v>
      </c>
      <c r="AU416" s="171" t="s">
        <v>131</v>
      </c>
      <c r="AV416" s="13" t="s">
        <v>131</v>
      </c>
      <c r="AW416" s="13" t="s">
        <v>30</v>
      </c>
      <c r="AX416" s="13" t="s">
        <v>69</v>
      </c>
      <c r="AY416" s="171" t="s">
        <v>122</v>
      </c>
    </row>
    <row r="417" s="15" customFormat="1">
      <c r="A417" s="15"/>
      <c r="B417" s="184"/>
      <c r="C417" s="15"/>
      <c r="D417" s="170" t="s">
        <v>135</v>
      </c>
      <c r="E417" s="185" t="s">
        <v>3</v>
      </c>
      <c r="F417" s="186" t="s">
        <v>145</v>
      </c>
      <c r="G417" s="15"/>
      <c r="H417" s="187">
        <v>15</v>
      </c>
      <c r="I417" s="15"/>
      <c r="J417" s="15"/>
      <c r="K417" s="15"/>
      <c r="L417" s="184"/>
      <c r="M417" s="188"/>
      <c r="N417" s="189"/>
      <c r="O417" s="189"/>
      <c r="P417" s="189"/>
      <c r="Q417" s="189"/>
      <c r="R417" s="189"/>
      <c r="S417" s="189"/>
      <c r="T417" s="190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185" t="s">
        <v>135</v>
      </c>
      <c r="AU417" s="185" t="s">
        <v>131</v>
      </c>
      <c r="AV417" s="15" t="s">
        <v>130</v>
      </c>
      <c r="AW417" s="15" t="s">
        <v>30</v>
      </c>
      <c r="AX417" s="15" t="s">
        <v>74</v>
      </c>
      <c r="AY417" s="185" t="s">
        <v>122</v>
      </c>
    </row>
    <row r="418" s="2" customFormat="1" ht="16.5" customHeight="1">
      <c r="A418" s="33"/>
      <c r="B418" s="152"/>
      <c r="C418" s="191" t="s">
        <v>640</v>
      </c>
      <c r="D418" s="191" t="s">
        <v>318</v>
      </c>
      <c r="E418" s="192" t="s">
        <v>641</v>
      </c>
      <c r="F418" s="193" t="s">
        <v>642</v>
      </c>
      <c r="G418" s="194" t="s">
        <v>181</v>
      </c>
      <c r="H418" s="195">
        <v>19.5</v>
      </c>
      <c r="I418" s="196">
        <v>21.84</v>
      </c>
      <c r="J418" s="196">
        <f>ROUND(I418*H418,2)</f>
        <v>425.88</v>
      </c>
      <c r="K418" s="193" t="s">
        <v>129</v>
      </c>
      <c r="L418" s="197"/>
      <c r="M418" s="198" t="s">
        <v>3</v>
      </c>
      <c r="N418" s="199" t="s">
        <v>41</v>
      </c>
      <c r="O418" s="161">
        <v>0</v>
      </c>
      <c r="P418" s="161">
        <f>O418*H418</f>
        <v>0</v>
      </c>
      <c r="Q418" s="161">
        <v>0.00012</v>
      </c>
      <c r="R418" s="161">
        <f>Q418*H418</f>
        <v>0.0023400000000000001</v>
      </c>
      <c r="S418" s="161">
        <v>0</v>
      </c>
      <c r="T418" s="162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63" t="s">
        <v>321</v>
      </c>
      <c r="AT418" s="163" t="s">
        <v>318</v>
      </c>
      <c r="AU418" s="163" t="s">
        <v>131</v>
      </c>
      <c r="AY418" s="20" t="s">
        <v>122</v>
      </c>
      <c r="BE418" s="164">
        <f>IF(N418="základní",J418,0)</f>
        <v>0</v>
      </c>
      <c r="BF418" s="164">
        <f>IF(N418="snížená",J418,0)</f>
        <v>425.88</v>
      </c>
      <c r="BG418" s="164">
        <f>IF(N418="zákl. přenesená",J418,0)</f>
        <v>0</v>
      </c>
      <c r="BH418" s="164">
        <f>IF(N418="sníž. přenesená",J418,0)</f>
        <v>0</v>
      </c>
      <c r="BI418" s="164">
        <f>IF(N418="nulová",J418,0)</f>
        <v>0</v>
      </c>
      <c r="BJ418" s="20" t="s">
        <v>131</v>
      </c>
      <c r="BK418" s="164">
        <f>ROUND(I418*H418,2)</f>
        <v>425.88</v>
      </c>
      <c r="BL418" s="20" t="s">
        <v>231</v>
      </c>
      <c r="BM418" s="163" t="s">
        <v>643</v>
      </c>
    </row>
    <row r="419" s="16" customFormat="1">
      <c r="A419" s="16"/>
      <c r="B419" s="200"/>
      <c r="C419" s="16"/>
      <c r="D419" s="170" t="s">
        <v>135</v>
      </c>
      <c r="E419" s="201" t="s">
        <v>3</v>
      </c>
      <c r="F419" s="202" t="s">
        <v>644</v>
      </c>
      <c r="G419" s="16"/>
      <c r="H419" s="201" t="s">
        <v>3</v>
      </c>
      <c r="I419" s="16"/>
      <c r="J419" s="16"/>
      <c r="K419" s="16"/>
      <c r="L419" s="200"/>
      <c r="M419" s="203"/>
      <c r="N419" s="204"/>
      <c r="O419" s="204"/>
      <c r="P419" s="204"/>
      <c r="Q419" s="204"/>
      <c r="R419" s="204"/>
      <c r="S419" s="204"/>
      <c r="T419" s="205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T419" s="201" t="s">
        <v>135</v>
      </c>
      <c r="AU419" s="201" t="s">
        <v>131</v>
      </c>
      <c r="AV419" s="16" t="s">
        <v>74</v>
      </c>
      <c r="AW419" s="16" t="s">
        <v>30</v>
      </c>
      <c r="AX419" s="16" t="s">
        <v>69</v>
      </c>
      <c r="AY419" s="201" t="s">
        <v>122</v>
      </c>
    </row>
    <row r="420" s="13" customFormat="1">
      <c r="A420" s="13"/>
      <c r="B420" s="169"/>
      <c r="C420" s="13"/>
      <c r="D420" s="170" t="s">
        <v>135</v>
      </c>
      <c r="E420" s="171" t="s">
        <v>3</v>
      </c>
      <c r="F420" s="172" t="s">
        <v>645</v>
      </c>
      <c r="G420" s="13"/>
      <c r="H420" s="173">
        <v>19.5</v>
      </c>
      <c r="I420" s="13"/>
      <c r="J420" s="13"/>
      <c r="K420" s="13"/>
      <c r="L420" s="169"/>
      <c r="M420" s="174"/>
      <c r="N420" s="175"/>
      <c r="O420" s="175"/>
      <c r="P420" s="175"/>
      <c r="Q420" s="175"/>
      <c r="R420" s="175"/>
      <c r="S420" s="175"/>
      <c r="T420" s="17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71" t="s">
        <v>135</v>
      </c>
      <c r="AU420" s="171" t="s">
        <v>131</v>
      </c>
      <c r="AV420" s="13" t="s">
        <v>131</v>
      </c>
      <c r="AW420" s="13" t="s">
        <v>30</v>
      </c>
      <c r="AX420" s="13" t="s">
        <v>69</v>
      </c>
      <c r="AY420" s="171" t="s">
        <v>122</v>
      </c>
    </row>
    <row r="421" s="15" customFormat="1">
      <c r="A421" s="15"/>
      <c r="B421" s="184"/>
      <c r="C421" s="15"/>
      <c r="D421" s="170" t="s">
        <v>135</v>
      </c>
      <c r="E421" s="185" t="s">
        <v>3</v>
      </c>
      <c r="F421" s="186" t="s">
        <v>145</v>
      </c>
      <c r="G421" s="15"/>
      <c r="H421" s="187">
        <v>19.5</v>
      </c>
      <c r="I421" s="15"/>
      <c r="J421" s="15"/>
      <c r="K421" s="15"/>
      <c r="L421" s="184"/>
      <c r="M421" s="188"/>
      <c r="N421" s="189"/>
      <c r="O421" s="189"/>
      <c r="P421" s="189"/>
      <c r="Q421" s="189"/>
      <c r="R421" s="189"/>
      <c r="S421" s="189"/>
      <c r="T421" s="190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185" t="s">
        <v>135</v>
      </c>
      <c r="AU421" s="185" t="s">
        <v>131</v>
      </c>
      <c r="AV421" s="15" t="s">
        <v>130</v>
      </c>
      <c r="AW421" s="15" t="s">
        <v>30</v>
      </c>
      <c r="AX421" s="15" t="s">
        <v>74</v>
      </c>
      <c r="AY421" s="185" t="s">
        <v>122</v>
      </c>
    </row>
    <row r="422" s="2" customFormat="1" ht="24.15" customHeight="1">
      <c r="A422" s="33"/>
      <c r="B422" s="152"/>
      <c r="C422" s="153" t="s">
        <v>646</v>
      </c>
      <c r="D422" s="153" t="s">
        <v>125</v>
      </c>
      <c r="E422" s="154" t="s">
        <v>647</v>
      </c>
      <c r="F422" s="155" t="s">
        <v>648</v>
      </c>
      <c r="G422" s="156" t="s">
        <v>181</v>
      </c>
      <c r="H422" s="157">
        <v>15</v>
      </c>
      <c r="I422" s="158">
        <v>52.649999999999999</v>
      </c>
      <c r="J422" s="158">
        <f>ROUND(I422*H422,2)</f>
        <v>789.75</v>
      </c>
      <c r="K422" s="155" t="s">
        <v>129</v>
      </c>
      <c r="L422" s="34"/>
      <c r="M422" s="159" t="s">
        <v>3</v>
      </c>
      <c r="N422" s="160" t="s">
        <v>41</v>
      </c>
      <c r="O422" s="161">
        <v>0.085999999999999993</v>
      </c>
      <c r="P422" s="161">
        <f>O422*H422</f>
        <v>1.2899999999999998</v>
      </c>
      <c r="Q422" s="161">
        <v>0</v>
      </c>
      <c r="R422" s="161">
        <f>Q422*H422</f>
        <v>0</v>
      </c>
      <c r="S422" s="161">
        <v>0</v>
      </c>
      <c r="T422" s="162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63" t="s">
        <v>231</v>
      </c>
      <c r="AT422" s="163" t="s">
        <v>125</v>
      </c>
      <c r="AU422" s="163" t="s">
        <v>131</v>
      </c>
      <c r="AY422" s="20" t="s">
        <v>122</v>
      </c>
      <c r="BE422" s="164">
        <f>IF(N422="základní",J422,0)</f>
        <v>0</v>
      </c>
      <c r="BF422" s="164">
        <f>IF(N422="snížená",J422,0)</f>
        <v>789.75</v>
      </c>
      <c r="BG422" s="164">
        <f>IF(N422="zákl. přenesená",J422,0)</f>
        <v>0</v>
      </c>
      <c r="BH422" s="164">
        <f>IF(N422="sníž. přenesená",J422,0)</f>
        <v>0</v>
      </c>
      <c r="BI422" s="164">
        <f>IF(N422="nulová",J422,0)</f>
        <v>0</v>
      </c>
      <c r="BJ422" s="20" t="s">
        <v>131</v>
      </c>
      <c r="BK422" s="164">
        <f>ROUND(I422*H422,2)</f>
        <v>789.75</v>
      </c>
      <c r="BL422" s="20" t="s">
        <v>231</v>
      </c>
      <c r="BM422" s="163" t="s">
        <v>649</v>
      </c>
    </row>
    <row r="423" s="2" customFormat="1">
      <c r="A423" s="33"/>
      <c r="B423" s="34"/>
      <c r="C423" s="33"/>
      <c r="D423" s="165" t="s">
        <v>133</v>
      </c>
      <c r="E423" s="33"/>
      <c r="F423" s="166" t="s">
        <v>650</v>
      </c>
      <c r="G423" s="33"/>
      <c r="H423" s="33"/>
      <c r="I423" s="33"/>
      <c r="J423" s="33"/>
      <c r="K423" s="33"/>
      <c r="L423" s="34"/>
      <c r="M423" s="167"/>
      <c r="N423" s="168"/>
      <c r="O423" s="66"/>
      <c r="P423" s="66"/>
      <c r="Q423" s="66"/>
      <c r="R423" s="66"/>
      <c r="S423" s="66"/>
      <c r="T423" s="67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20" t="s">
        <v>133</v>
      </c>
      <c r="AU423" s="20" t="s">
        <v>131</v>
      </c>
    </row>
    <row r="424" s="16" customFormat="1">
      <c r="A424" s="16"/>
      <c r="B424" s="200"/>
      <c r="C424" s="16"/>
      <c r="D424" s="170" t="s">
        <v>135</v>
      </c>
      <c r="E424" s="201" t="s">
        <v>3</v>
      </c>
      <c r="F424" s="202" t="s">
        <v>651</v>
      </c>
      <c r="G424" s="16"/>
      <c r="H424" s="201" t="s">
        <v>3</v>
      </c>
      <c r="I424" s="16"/>
      <c r="J424" s="16"/>
      <c r="K424" s="16"/>
      <c r="L424" s="200"/>
      <c r="M424" s="203"/>
      <c r="N424" s="204"/>
      <c r="O424" s="204"/>
      <c r="P424" s="204"/>
      <c r="Q424" s="204"/>
      <c r="R424" s="204"/>
      <c r="S424" s="204"/>
      <c r="T424" s="205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01" t="s">
        <v>135</v>
      </c>
      <c r="AU424" s="201" t="s">
        <v>131</v>
      </c>
      <c r="AV424" s="16" t="s">
        <v>74</v>
      </c>
      <c r="AW424" s="16" t="s">
        <v>30</v>
      </c>
      <c r="AX424" s="16" t="s">
        <v>69</v>
      </c>
      <c r="AY424" s="201" t="s">
        <v>122</v>
      </c>
    </row>
    <row r="425" s="13" customFormat="1">
      <c r="A425" s="13"/>
      <c r="B425" s="169"/>
      <c r="C425" s="13"/>
      <c r="D425" s="170" t="s">
        <v>135</v>
      </c>
      <c r="E425" s="171" t="s">
        <v>3</v>
      </c>
      <c r="F425" s="172" t="s">
        <v>9</v>
      </c>
      <c r="G425" s="13"/>
      <c r="H425" s="173">
        <v>15</v>
      </c>
      <c r="I425" s="13"/>
      <c r="J425" s="13"/>
      <c r="K425" s="13"/>
      <c r="L425" s="169"/>
      <c r="M425" s="174"/>
      <c r="N425" s="175"/>
      <c r="O425" s="175"/>
      <c r="P425" s="175"/>
      <c r="Q425" s="175"/>
      <c r="R425" s="175"/>
      <c r="S425" s="175"/>
      <c r="T425" s="17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71" t="s">
        <v>135</v>
      </c>
      <c r="AU425" s="171" t="s">
        <v>131</v>
      </c>
      <c r="AV425" s="13" t="s">
        <v>131</v>
      </c>
      <c r="AW425" s="13" t="s">
        <v>30</v>
      </c>
      <c r="AX425" s="13" t="s">
        <v>69</v>
      </c>
      <c r="AY425" s="171" t="s">
        <v>122</v>
      </c>
    </row>
    <row r="426" s="15" customFormat="1">
      <c r="A426" s="15"/>
      <c r="B426" s="184"/>
      <c r="C426" s="15"/>
      <c r="D426" s="170" t="s">
        <v>135</v>
      </c>
      <c r="E426" s="185" t="s">
        <v>3</v>
      </c>
      <c r="F426" s="186" t="s">
        <v>145</v>
      </c>
      <c r="G426" s="15"/>
      <c r="H426" s="187">
        <v>15</v>
      </c>
      <c r="I426" s="15"/>
      <c r="J426" s="15"/>
      <c r="K426" s="15"/>
      <c r="L426" s="184"/>
      <c r="M426" s="188"/>
      <c r="N426" s="189"/>
      <c r="O426" s="189"/>
      <c r="P426" s="189"/>
      <c r="Q426" s="189"/>
      <c r="R426" s="189"/>
      <c r="S426" s="189"/>
      <c r="T426" s="190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185" t="s">
        <v>135</v>
      </c>
      <c r="AU426" s="185" t="s">
        <v>131</v>
      </c>
      <c r="AV426" s="15" t="s">
        <v>130</v>
      </c>
      <c r="AW426" s="15" t="s">
        <v>30</v>
      </c>
      <c r="AX426" s="15" t="s">
        <v>74</v>
      </c>
      <c r="AY426" s="185" t="s">
        <v>122</v>
      </c>
    </row>
    <row r="427" s="2" customFormat="1" ht="16.5" customHeight="1">
      <c r="A427" s="33"/>
      <c r="B427" s="152"/>
      <c r="C427" s="191" t="s">
        <v>652</v>
      </c>
      <c r="D427" s="191" t="s">
        <v>318</v>
      </c>
      <c r="E427" s="192" t="s">
        <v>653</v>
      </c>
      <c r="F427" s="193" t="s">
        <v>654</v>
      </c>
      <c r="G427" s="194" t="s">
        <v>181</v>
      </c>
      <c r="H427" s="195">
        <v>19.5</v>
      </c>
      <c r="I427" s="196">
        <v>35.619999999999997</v>
      </c>
      <c r="J427" s="196">
        <f>ROUND(I427*H427,2)</f>
        <v>694.59000000000003</v>
      </c>
      <c r="K427" s="193" t="s">
        <v>129</v>
      </c>
      <c r="L427" s="197"/>
      <c r="M427" s="198" t="s">
        <v>3</v>
      </c>
      <c r="N427" s="199" t="s">
        <v>41</v>
      </c>
      <c r="O427" s="161">
        <v>0</v>
      </c>
      <c r="P427" s="161">
        <f>O427*H427</f>
        <v>0</v>
      </c>
      <c r="Q427" s="161">
        <v>0.00017000000000000001</v>
      </c>
      <c r="R427" s="161">
        <f>Q427*H427</f>
        <v>0.0033150000000000002</v>
      </c>
      <c r="S427" s="161">
        <v>0</v>
      </c>
      <c r="T427" s="16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63" t="s">
        <v>321</v>
      </c>
      <c r="AT427" s="163" t="s">
        <v>318</v>
      </c>
      <c r="AU427" s="163" t="s">
        <v>131</v>
      </c>
      <c r="AY427" s="20" t="s">
        <v>122</v>
      </c>
      <c r="BE427" s="164">
        <f>IF(N427="základní",J427,0)</f>
        <v>0</v>
      </c>
      <c r="BF427" s="164">
        <f>IF(N427="snížená",J427,0)</f>
        <v>694.59000000000003</v>
      </c>
      <c r="BG427" s="164">
        <f>IF(N427="zákl. přenesená",J427,0)</f>
        <v>0</v>
      </c>
      <c r="BH427" s="164">
        <f>IF(N427="sníž. přenesená",J427,0)</f>
        <v>0</v>
      </c>
      <c r="BI427" s="164">
        <f>IF(N427="nulová",J427,0)</f>
        <v>0</v>
      </c>
      <c r="BJ427" s="20" t="s">
        <v>131</v>
      </c>
      <c r="BK427" s="164">
        <f>ROUND(I427*H427,2)</f>
        <v>694.59000000000003</v>
      </c>
      <c r="BL427" s="20" t="s">
        <v>231</v>
      </c>
      <c r="BM427" s="163" t="s">
        <v>655</v>
      </c>
    </row>
    <row r="428" s="16" customFormat="1">
      <c r="A428" s="16"/>
      <c r="B428" s="200"/>
      <c r="C428" s="16"/>
      <c r="D428" s="170" t="s">
        <v>135</v>
      </c>
      <c r="E428" s="201" t="s">
        <v>3</v>
      </c>
      <c r="F428" s="202" t="s">
        <v>656</v>
      </c>
      <c r="G428" s="16"/>
      <c r="H428" s="201" t="s">
        <v>3</v>
      </c>
      <c r="I428" s="16"/>
      <c r="J428" s="16"/>
      <c r="K428" s="16"/>
      <c r="L428" s="200"/>
      <c r="M428" s="203"/>
      <c r="N428" s="204"/>
      <c r="O428" s="204"/>
      <c r="P428" s="204"/>
      <c r="Q428" s="204"/>
      <c r="R428" s="204"/>
      <c r="S428" s="204"/>
      <c r="T428" s="205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01" t="s">
        <v>135</v>
      </c>
      <c r="AU428" s="201" t="s">
        <v>131</v>
      </c>
      <c r="AV428" s="16" t="s">
        <v>74</v>
      </c>
      <c r="AW428" s="16" t="s">
        <v>30</v>
      </c>
      <c r="AX428" s="16" t="s">
        <v>69</v>
      </c>
      <c r="AY428" s="201" t="s">
        <v>122</v>
      </c>
    </row>
    <row r="429" s="13" customFormat="1">
      <c r="A429" s="13"/>
      <c r="B429" s="169"/>
      <c r="C429" s="13"/>
      <c r="D429" s="170" t="s">
        <v>135</v>
      </c>
      <c r="E429" s="171" t="s">
        <v>3</v>
      </c>
      <c r="F429" s="172" t="s">
        <v>645</v>
      </c>
      <c r="G429" s="13"/>
      <c r="H429" s="173">
        <v>19.5</v>
      </c>
      <c r="I429" s="13"/>
      <c r="J429" s="13"/>
      <c r="K429" s="13"/>
      <c r="L429" s="169"/>
      <c r="M429" s="174"/>
      <c r="N429" s="175"/>
      <c r="O429" s="175"/>
      <c r="P429" s="175"/>
      <c r="Q429" s="175"/>
      <c r="R429" s="175"/>
      <c r="S429" s="175"/>
      <c r="T429" s="17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71" t="s">
        <v>135</v>
      </c>
      <c r="AU429" s="171" t="s">
        <v>131</v>
      </c>
      <c r="AV429" s="13" t="s">
        <v>131</v>
      </c>
      <c r="AW429" s="13" t="s">
        <v>30</v>
      </c>
      <c r="AX429" s="13" t="s">
        <v>69</v>
      </c>
      <c r="AY429" s="171" t="s">
        <v>122</v>
      </c>
    </row>
    <row r="430" s="15" customFormat="1">
      <c r="A430" s="15"/>
      <c r="B430" s="184"/>
      <c r="C430" s="15"/>
      <c r="D430" s="170" t="s">
        <v>135</v>
      </c>
      <c r="E430" s="185" t="s">
        <v>3</v>
      </c>
      <c r="F430" s="186" t="s">
        <v>145</v>
      </c>
      <c r="G430" s="15"/>
      <c r="H430" s="187">
        <v>19.5</v>
      </c>
      <c r="I430" s="15"/>
      <c r="J430" s="15"/>
      <c r="K430" s="15"/>
      <c r="L430" s="184"/>
      <c r="M430" s="188"/>
      <c r="N430" s="189"/>
      <c r="O430" s="189"/>
      <c r="P430" s="189"/>
      <c r="Q430" s="189"/>
      <c r="R430" s="189"/>
      <c r="S430" s="189"/>
      <c r="T430" s="190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185" t="s">
        <v>135</v>
      </c>
      <c r="AU430" s="185" t="s">
        <v>131</v>
      </c>
      <c r="AV430" s="15" t="s">
        <v>130</v>
      </c>
      <c r="AW430" s="15" t="s">
        <v>30</v>
      </c>
      <c r="AX430" s="15" t="s">
        <v>74</v>
      </c>
      <c r="AY430" s="185" t="s">
        <v>122</v>
      </c>
    </row>
    <row r="431" s="2" customFormat="1" ht="16.5" customHeight="1">
      <c r="A431" s="33"/>
      <c r="B431" s="152"/>
      <c r="C431" s="153" t="s">
        <v>657</v>
      </c>
      <c r="D431" s="153" t="s">
        <v>125</v>
      </c>
      <c r="E431" s="154" t="s">
        <v>658</v>
      </c>
      <c r="F431" s="155" t="s">
        <v>659</v>
      </c>
      <c r="G431" s="156" t="s">
        <v>660</v>
      </c>
      <c r="H431" s="157">
        <v>1</v>
      </c>
      <c r="I431" s="158">
        <v>3500</v>
      </c>
      <c r="J431" s="158">
        <f>ROUND(I431*H431,2)</f>
        <v>3500</v>
      </c>
      <c r="K431" s="155" t="s">
        <v>129</v>
      </c>
      <c r="L431" s="34"/>
      <c r="M431" s="159" t="s">
        <v>3</v>
      </c>
      <c r="N431" s="160" t="s">
        <v>41</v>
      </c>
      <c r="O431" s="161">
        <v>0.036999999999999998</v>
      </c>
      <c r="P431" s="161">
        <f>O431*H431</f>
        <v>0.036999999999999998</v>
      </c>
      <c r="Q431" s="161">
        <v>0</v>
      </c>
      <c r="R431" s="161">
        <f>Q431*H431</f>
        <v>0</v>
      </c>
      <c r="S431" s="161">
        <v>0.0022399999999999998</v>
      </c>
      <c r="T431" s="162">
        <f>S431*H431</f>
        <v>0.0022399999999999998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3" t="s">
        <v>231</v>
      </c>
      <c r="AT431" s="163" t="s">
        <v>125</v>
      </c>
      <c r="AU431" s="163" t="s">
        <v>131</v>
      </c>
      <c r="AY431" s="20" t="s">
        <v>122</v>
      </c>
      <c r="BE431" s="164">
        <f>IF(N431="základní",J431,0)</f>
        <v>0</v>
      </c>
      <c r="BF431" s="164">
        <f>IF(N431="snížená",J431,0)</f>
        <v>3500</v>
      </c>
      <c r="BG431" s="164">
        <f>IF(N431="zákl. přenesená",J431,0)</f>
        <v>0</v>
      </c>
      <c r="BH431" s="164">
        <f>IF(N431="sníž. přenesená",J431,0)</f>
        <v>0</v>
      </c>
      <c r="BI431" s="164">
        <f>IF(N431="nulová",J431,0)</f>
        <v>0</v>
      </c>
      <c r="BJ431" s="20" t="s">
        <v>131</v>
      </c>
      <c r="BK431" s="164">
        <f>ROUND(I431*H431,2)</f>
        <v>3500</v>
      </c>
      <c r="BL431" s="20" t="s">
        <v>231</v>
      </c>
      <c r="BM431" s="163" t="s">
        <v>661</v>
      </c>
    </row>
    <row r="432" s="2" customFormat="1">
      <c r="A432" s="33"/>
      <c r="B432" s="34"/>
      <c r="C432" s="33"/>
      <c r="D432" s="165" t="s">
        <v>133</v>
      </c>
      <c r="E432" s="33"/>
      <c r="F432" s="166" t="s">
        <v>662</v>
      </c>
      <c r="G432" s="33"/>
      <c r="H432" s="33"/>
      <c r="I432" s="33"/>
      <c r="J432" s="33"/>
      <c r="K432" s="33"/>
      <c r="L432" s="34"/>
      <c r="M432" s="167"/>
      <c r="N432" s="168"/>
      <c r="O432" s="66"/>
      <c r="P432" s="66"/>
      <c r="Q432" s="66"/>
      <c r="R432" s="66"/>
      <c r="S432" s="66"/>
      <c r="T432" s="67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20" t="s">
        <v>133</v>
      </c>
      <c r="AU432" s="20" t="s">
        <v>131</v>
      </c>
    </row>
    <row r="433" s="2" customFormat="1" ht="24.15" customHeight="1">
      <c r="A433" s="33"/>
      <c r="B433" s="152"/>
      <c r="C433" s="153" t="s">
        <v>663</v>
      </c>
      <c r="D433" s="153" t="s">
        <v>125</v>
      </c>
      <c r="E433" s="154" t="s">
        <v>664</v>
      </c>
      <c r="F433" s="155" t="s">
        <v>665</v>
      </c>
      <c r="G433" s="156" t="s">
        <v>344</v>
      </c>
      <c r="H433" s="157">
        <v>12</v>
      </c>
      <c r="I433" s="158">
        <v>77.870000000000005</v>
      </c>
      <c r="J433" s="158">
        <f>ROUND(I433*H433,2)</f>
        <v>934.44000000000005</v>
      </c>
      <c r="K433" s="155" t="s">
        <v>129</v>
      </c>
      <c r="L433" s="34"/>
      <c r="M433" s="159" t="s">
        <v>3</v>
      </c>
      <c r="N433" s="160" t="s">
        <v>41</v>
      </c>
      <c r="O433" s="161">
        <v>0.13400000000000001</v>
      </c>
      <c r="P433" s="161">
        <f>O433*H433</f>
        <v>1.6080000000000001</v>
      </c>
      <c r="Q433" s="161">
        <v>0</v>
      </c>
      <c r="R433" s="161">
        <f>Q433*H433</f>
        <v>0</v>
      </c>
      <c r="S433" s="161">
        <v>0</v>
      </c>
      <c r="T433" s="162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63" t="s">
        <v>231</v>
      </c>
      <c r="AT433" s="163" t="s">
        <v>125</v>
      </c>
      <c r="AU433" s="163" t="s">
        <v>131</v>
      </c>
      <c r="AY433" s="20" t="s">
        <v>122</v>
      </c>
      <c r="BE433" s="164">
        <f>IF(N433="základní",J433,0)</f>
        <v>0</v>
      </c>
      <c r="BF433" s="164">
        <f>IF(N433="snížená",J433,0)</f>
        <v>934.44000000000005</v>
      </c>
      <c r="BG433" s="164">
        <f>IF(N433="zákl. přenesená",J433,0)</f>
        <v>0</v>
      </c>
      <c r="BH433" s="164">
        <f>IF(N433="sníž. přenesená",J433,0)</f>
        <v>0</v>
      </c>
      <c r="BI433" s="164">
        <f>IF(N433="nulová",J433,0)</f>
        <v>0</v>
      </c>
      <c r="BJ433" s="20" t="s">
        <v>131</v>
      </c>
      <c r="BK433" s="164">
        <f>ROUND(I433*H433,2)</f>
        <v>934.44000000000005</v>
      </c>
      <c r="BL433" s="20" t="s">
        <v>231</v>
      </c>
      <c r="BM433" s="163" t="s">
        <v>666</v>
      </c>
    </row>
    <row r="434" s="2" customFormat="1">
      <c r="A434" s="33"/>
      <c r="B434" s="34"/>
      <c r="C434" s="33"/>
      <c r="D434" s="165" t="s">
        <v>133</v>
      </c>
      <c r="E434" s="33"/>
      <c r="F434" s="166" t="s">
        <v>667</v>
      </c>
      <c r="G434" s="33"/>
      <c r="H434" s="33"/>
      <c r="I434" s="33"/>
      <c r="J434" s="33"/>
      <c r="K434" s="33"/>
      <c r="L434" s="34"/>
      <c r="M434" s="167"/>
      <c r="N434" s="168"/>
      <c r="O434" s="66"/>
      <c r="P434" s="66"/>
      <c r="Q434" s="66"/>
      <c r="R434" s="66"/>
      <c r="S434" s="66"/>
      <c r="T434" s="67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20" t="s">
        <v>133</v>
      </c>
      <c r="AU434" s="20" t="s">
        <v>131</v>
      </c>
    </row>
    <row r="435" s="2" customFormat="1" ht="16.5" customHeight="1">
      <c r="A435" s="33"/>
      <c r="B435" s="152"/>
      <c r="C435" s="191" t="s">
        <v>668</v>
      </c>
      <c r="D435" s="191" t="s">
        <v>318</v>
      </c>
      <c r="E435" s="192" t="s">
        <v>669</v>
      </c>
      <c r="F435" s="193" t="s">
        <v>670</v>
      </c>
      <c r="G435" s="194" t="s">
        <v>344</v>
      </c>
      <c r="H435" s="195">
        <v>12</v>
      </c>
      <c r="I435" s="196">
        <v>183.91999999999999</v>
      </c>
      <c r="J435" s="196">
        <f>ROUND(I435*H435,2)</f>
        <v>2207.04</v>
      </c>
      <c r="K435" s="193" t="s">
        <v>3</v>
      </c>
      <c r="L435" s="197"/>
      <c r="M435" s="198" t="s">
        <v>3</v>
      </c>
      <c r="N435" s="199" t="s">
        <v>41</v>
      </c>
      <c r="O435" s="161">
        <v>0</v>
      </c>
      <c r="P435" s="161">
        <f>O435*H435</f>
        <v>0</v>
      </c>
      <c r="Q435" s="161">
        <v>4.0000000000000003E-05</v>
      </c>
      <c r="R435" s="161">
        <f>Q435*H435</f>
        <v>0.00048000000000000007</v>
      </c>
      <c r="S435" s="161">
        <v>0</v>
      </c>
      <c r="T435" s="162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63" t="s">
        <v>321</v>
      </c>
      <c r="AT435" s="163" t="s">
        <v>318</v>
      </c>
      <c r="AU435" s="163" t="s">
        <v>131</v>
      </c>
      <c r="AY435" s="20" t="s">
        <v>122</v>
      </c>
      <c r="BE435" s="164">
        <f>IF(N435="základní",J435,0)</f>
        <v>0</v>
      </c>
      <c r="BF435" s="164">
        <f>IF(N435="snížená",J435,0)</f>
        <v>2207.04</v>
      </c>
      <c r="BG435" s="164">
        <f>IF(N435="zákl. přenesená",J435,0)</f>
        <v>0</v>
      </c>
      <c r="BH435" s="164">
        <f>IF(N435="sníž. přenesená",J435,0)</f>
        <v>0</v>
      </c>
      <c r="BI435" s="164">
        <f>IF(N435="nulová",J435,0)</f>
        <v>0</v>
      </c>
      <c r="BJ435" s="20" t="s">
        <v>131</v>
      </c>
      <c r="BK435" s="164">
        <f>ROUND(I435*H435,2)</f>
        <v>2207.04</v>
      </c>
      <c r="BL435" s="20" t="s">
        <v>231</v>
      </c>
      <c r="BM435" s="163" t="s">
        <v>671</v>
      </c>
    </row>
    <row r="436" s="2" customFormat="1" ht="16.5" customHeight="1">
      <c r="A436" s="33"/>
      <c r="B436" s="152"/>
      <c r="C436" s="191" t="s">
        <v>672</v>
      </c>
      <c r="D436" s="191" t="s">
        <v>318</v>
      </c>
      <c r="E436" s="192" t="s">
        <v>673</v>
      </c>
      <c r="F436" s="193" t="s">
        <v>674</v>
      </c>
      <c r="G436" s="194" t="s">
        <v>344</v>
      </c>
      <c r="H436" s="195">
        <v>12</v>
      </c>
      <c r="I436" s="196">
        <v>42.5</v>
      </c>
      <c r="J436" s="196">
        <f>ROUND(I436*H436,2)</f>
        <v>510</v>
      </c>
      <c r="K436" s="193" t="s">
        <v>129</v>
      </c>
      <c r="L436" s="197"/>
      <c r="M436" s="198" t="s">
        <v>3</v>
      </c>
      <c r="N436" s="199" t="s">
        <v>41</v>
      </c>
      <c r="O436" s="161">
        <v>0</v>
      </c>
      <c r="P436" s="161">
        <f>O436*H436</f>
        <v>0</v>
      </c>
      <c r="Q436" s="161">
        <v>3.0000000000000001E-05</v>
      </c>
      <c r="R436" s="161">
        <f>Q436*H436</f>
        <v>0.00036000000000000002</v>
      </c>
      <c r="S436" s="161">
        <v>0</v>
      </c>
      <c r="T436" s="162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63" t="s">
        <v>321</v>
      </c>
      <c r="AT436" s="163" t="s">
        <v>318</v>
      </c>
      <c r="AU436" s="163" t="s">
        <v>131</v>
      </c>
      <c r="AY436" s="20" t="s">
        <v>122</v>
      </c>
      <c r="BE436" s="164">
        <f>IF(N436="základní",J436,0)</f>
        <v>0</v>
      </c>
      <c r="BF436" s="164">
        <f>IF(N436="snížená",J436,0)</f>
        <v>510</v>
      </c>
      <c r="BG436" s="164">
        <f>IF(N436="zákl. přenesená",J436,0)</f>
        <v>0</v>
      </c>
      <c r="BH436" s="164">
        <f>IF(N436="sníž. přenesená",J436,0)</f>
        <v>0</v>
      </c>
      <c r="BI436" s="164">
        <f>IF(N436="nulová",J436,0)</f>
        <v>0</v>
      </c>
      <c r="BJ436" s="20" t="s">
        <v>131</v>
      </c>
      <c r="BK436" s="164">
        <f>ROUND(I436*H436,2)</f>
        <v>510</v>
      </c>
      <c r="BL436" s="20" t="s">
        <v>231</v>
      </c>
      <c r="BM436" s="163" t="s">
        <v>675</v>
      </c>
    </row>
    <row r="437" s="2" customFormat="1" ht="16.5" customHeight="1">
      <c r="A437" s="33"/>
      <c r="B437" s="152"/>
      <c r="C437" s="191" t="s">
        <v>676</v>
      </c>
      <c r="D437" s="191" t="s">
        <v>318</v>
      </c>
      <c r="E437" s="192" t="s">
        <v>677</v>
      </c>
      <c r="F437" s="193" t="s">
        <v>678</v>
      </c>
      <c r="G437" s="194" t="s">
        <v>344</v>
      </c>
      <c r="H437" s="195">
        <v>12</v>
      </c>
      <c r="I437" s="196">
        <v>24.399999999999999</v>
      </c>
      <c r="J437" s="196">
        <f>ROUND(I437*H437,2)</f>
        <v>292.80000000000001</v>
      </c>
      <c r="K437" s="193" t="s">
        <v>129</v>
      </c>
      <c r="L437" s="197"/>
      <c r="M437" s="198" t="s">
        <v>3</v>
      </c>
      <c r="N437" s="199" t="s">
        <v>41</v>
      </c>
      <c r="O437" s="161">
        <v>0</v>
      </c>
      <c r="P437" s="161">
        <f>O437*H437</f>
        <v>0</v>
      </c>
      <c r="Q437" s="161">
        <v>1.0000000000000001E-05</v>
      </c>
      <c r="R437" s="161">
        <f>Q437*H437</f>
        <v>0.00012000000000000002</v>
      </c>
      <c r="S437" s="161">
        <v>0</v>
      </c>
      <c r="T437" s="162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63" t="s">
        <v>321</v>
      </c>
      <c r="AT437" s="163" t="s">
        <v>318</v>
      </c>
      <c r="AU437" s="163" t="s">
        <v>131</v>
      </c>
      <c r="AY437" s="20" t="s">
        <v>122</v>
      </c>
      <c r="BE437" s="164">
        <f>IF(N437="základní",J437,0)</f>
        <v>0</v>
      </c>
      <c r="BF437" s="164">
        <f>IF(N437="snížená",J437,0)</f>
        <v>292.80000000000001</v>
      </c>
      <c r="BG437" s="164">
        <f>IF(N437="zákl. přenesená",J437,0)</f>
        <v>0</v>
      </c>
      <c r="BH437" s="164">
        <f>IF(N437="sníž. přenesená",J437,0)</f>
        <v>0</v>
      </c>
      <c r="BI437" s="164">
        <f>IF(N437="nulová",J437,0)</f>
        <v>0</v>
      </c>
      <c r="BJ437" s="20" t="s">
        <v>131</v>
      </c>
      <c r="BK437" s="164">
        <f>ROUND(I437*H437,2)</f>
        <v>292.80000000000001</v>
      </c>
      <c r="BL437" s="20" t="s">
        <v>231</v>
      </c>
      <c r="BM437" s="163" t="s">
        <v>679</v>
      </c>
    </row>
    <row r="438" s="2" customFormat="1" ht="24.15" customHeight="1">
      <c r="A438" s="33"/>
      <c r="B438" s="152"/>
      <c r="C438" s="153" t="s">
        <v>680</v>
      </c>
      <c r="D438" s="153" t="s">
        <v>125</v>
      </c>
      <c r="E438" s="154" t="s">
        <v>681</v>
      </c>
      <c r="F438" s="155" t="s">
        <v>682</v>
      </c>
      <c r="G438" s="156" t="s">
        <v>344</v>
      </c>
      <c r="H438" s="157">
        <v>9</v>
      </c>
      <c r="I438" s="158">
        <v>144.30000000000001</v>
      </c>
      <c r="J438" s="158">
        <f>ROUND(I438*H438,2)</f>
        <v>1298.7000000000001</v>
      </c>
      <c r="K438" s="155" t="s">
        <v>129</v>
      </c>
      <c r="L438" s="34"/>
      <c r="M438" s="159" t="s">
        <v>3</v>
      </c>
      <c r="N438" s="160" t="s">
        <v>41</v>
      </c>
      <c r="O438" s="161">
        <v>0.249</v>
      </c>
      <c r="P438" s="161">
        <f>O438*H438</f>
        <v>2.2410000000000001</v>
      </c>
      <c r="Q438" s="161">
        <v>0</v>
      </c>
      <c r="R438" s="161">
        <f>Q438*H438</f>
        <v>0</v>
      </c>
      <c r="S438" s="161">
        <v>0</v>
      </c>
      <c r="T438" s="162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63" t="s">
        <v>231</v>
      </c>
      <c r="AT438" s="163" t="s">
        <v>125</v>
      </c>
      <c r="AU438" s="163" t="s">
        <v>131</v>
      </c>
      <c r="AY438" s="20" t="s">
        <v>122</v>
      </c>
      <c r="BE438" s="164">
        <f>IF(N438="základní",J438,0)</f>
        <v>0</v>
      </c>
      <c r="BF438" s="164">
        <f>IF(N438="snížená",J438,0)</f>
        <v>1298.7000000000001</v>
      </c>
      <c r="BG438" s="164">
        <f>IF(N438="zákl. přenesená",J438,0)</f>
        <v>0</v>
      </c>
      <c r="BH438" s="164">
        <f>IF(N438="sníž. přenesená",J438,0)</f>
        <v>0</v>
      </c>
      <c r="BI438" s="164">
        <f>IF(N438="nulová",J438,0)</f>
        <v>0</v>
      </c>
      <c r="BJ438" s="20" t="s">
        <v>131</v>
      </c>
      <c r="BK438" s="164">
        <f>ROUND(I438*H438,2)</f>
        <v>1298.7000000000001</v>
      </c>
      <c r="BL438" s="20" t="s">
        <v>231</v>
      </c>
      <c r="BM438" s="163" t="s">
        <v>683</v>
      </c>
    </row>
    <row r="439" s="2" customFormat="1">
      <c r="A439" s="33"/>
      <c r="B439" s="34"/>
      <c r="C439" s="33"/>
      <c r="D439" s="165" t="s">
        <v>133</v>
      </c>
      <c r="E439" s="33"/>
      <c r="F439" s="166" t="s">
        <v>684</v>
      </c>
      <c r="G439" s="33"/>
      <c r="H439" s="33"/>
      <c r="I439" s="33"/>
      <c r="J439" s="33"/>
      <c r="K439" s="33"/>
      <c r="L439" s="34"/>
      <c r="M439" s="167"/>
      <c r="N439" s="168"/>
      <c r="O439" s="66"/>
      <c r="P439" s="66"/>
      <c r="Q439" s="66"/>
      <c r="R439" s="66"/>
      <c r="S439" s="66"/>
      <c r="T439" s="67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20" t="s">
        <v>133</v>
      </c>
      <c r="AU439" s="20" t="s">
        <v>131</v>
      </c>
    </row>
    <row r="440" s="2" customFormat="1" ht="24.15" customHeight="1">
      <c r="A440" s="33"/>
      <c r="B440" s="152"/>
      <c r="C440" s="191" t="s">
        <v>685</v>
      </c>
      <c r="D440" s="191" t="s">
        <v>318</v>
      </c>
      <c r="E440" s="192" t="s">
        <v>686</v>
      </c>
      <c r="F440" s="193" t="s">
        <v>687</v>
      </c>
      <c r="G440" s="194" t="s">
        <v>344</v>
      </c>
      <c r="H440" s="195">
        <v>9</v>
      </c>
      <c r="I440" s="196">
        <v>227.53</v>
      </c>
      <c r="J440" s="196">
        <f>ROUND(I440*H440,2)</f>
        <v>2047.77</v>
      </c>
      <c r="K440" s="193" t="s">
        <v>3</v>
      </c>
      <c r="L440" s="197"/>
      <c r="M440" s="198" t="s">
        <v>3</v>
      </c>
      <c r="N440" s="199" t="s">
        <v>41</v>
      </c>
      <c r="O440" s="161">
        <v>0</v>
      </c>
      <c r="P440" s="161">
        <f>O440*H440</f>
        <v>0</v>
      </c>
      <c r="Q440" s="161">
        <v>6.0000000000000002E-05</v>
      </c>
      <c r="R440" s="161">
        <f>Q440*H440</f>
        <v>0.00054000000000000001</v>
      </c>
      <c r="S440" s="161">
        <v>0</v>
      </c>
      <c r="T440" s="162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63" t="s">
        <v>321</v>
      </c>
      <c r="AT440" s="163" t="s">
        <v>318</v>
      </c>
      <c r="AU440" s="163" t="s">
        <v>131</v>
      </c>
      <c r="AY440" s="20" t="s">
        <v>122</v>
      </c>
      <c r="BE440" s="164">
        <f>IF(N440="základní",J440,0)</f>
        <v>0</v>
      </c>
      <c r="BF440" s="164">
        <f>IF(N440="snížená",J440,0)</f>
        <v>2047.77</v>
      </c>
      <c r="BG440" s="164">
        <f>IF(N440="zákl. přenesená",J440,0)</f>
        <v>0</v>
      </c>
      <c r="BH440" s="164">
        <f>IF(N440="sníž. přenesená",J440,0)</f>
        <v>0</v>
      </c>
      <c r="BI440" s="164">
        <f>IF(N440="nulová",J440,0)</f>
        <v>0</v>
      </c>
      <c r="BJ440" s="20" t="s">
        <v>131</v>
      </c>
      <c r="BK440" s="164">
        <f>ROUND(I440*H440,2)</f>
        <v>2047.77</v>
      </c>
      <c r="BL440" s="20" t="s">
        <v>231</v>
      </c>
      <c r="BM440" s="163" t="s">
        <v>688</v>
      </c>
    </row>
    <row r="441" s="2" customFormat="1" ht="24.15" customHeight="1">
      <c r="A441" s="33"/>
      <c r="B441" s="152"/>
      <c r="C441" s="153" t="s">
        <v>689</v>
      </c>
      <c r="D441" s="153" t="s">
        <v>125</v>
      </c>
      <c r="E441" s="154" t="s">
        <v>690</v>
      </c>
      <c r="F441" s="155" t="s">
        <v>691</v>
      </c>
      <c r="G441" s="156" t="s">
        <v>344</v>
      </c>
      <c r="H441" s="157">
        <v>12</v>
      </c>
      <c r="I441" s="158">
        <v>116</v>
      </c>
      <c r="J441" s="158">
        <f>ROUND(I441*H441,2)</f>
        <v>1392</v>
      </c>
      <c r="K441" s="155" t="s">
        <v>129</v>
      </c>
      <c r="L441" s="34"/>
      <c r="M441" s="159" t="s">
        <v>3</v>
      </c>
      <c r="N441" s="160" t="s">
        <v>41</v>
      </c>
      <c r="O441" s="161">
        <v>0.26000000000000001</v>
      </c>
      <c r="P441" s="161">
        <f>O441*H441</f>
        <v>3.1200000000000001</v>
      </c>
      <c r="Q441" s="161">
        <v>0</v>
      </c>
      <c r="R441" s="161">
        <f>Q441*H441</f>
        <v>0</v>
      </c>
      <c r="S441" s="161">
        <v>0</v>
      </c>
      <c r="T441" s="162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63" t="s">
        <v>231</v>
      </c>
      <c r="AT441" s="163" t="s">
        <v>125</v>
      </c>
      <c r="AU441" s="163" t="s">
        <v>131</v>
      </c>
      <c r="AY441" s="20" t="s">
        <v>122</v>
      </c>
      <c r="BE441" s="164">
        <f>IF(N441="základní",J441,0)</f>
        <v>0</v>
      </c>
      <c r="BF441" s="164">
        <f>IF(N441="snížená",J441,0)</f>
        <v>1392</v>
      </c>
      <c r="BG441" s="164">
        <f>IF(N441="zákl. přenesená",J441,0)</f>
        <v>0</v>
      </c>
      <c r="BH441" s="164">
        <f>IF(N441="sníž. přenesená",J441,0)</f>
        <v>0</v>
      </c>
      <c r="BI441" s="164">
        <f>IF(N441="nulová",J441,0)</f>
        <v>0</v>
      </c>
      <c r="BJ441" s="20" t="s">
        <v>131</v>
      </c>
      <c r="BK441" s="164">
        <f>ROUND(I441*H441,2)</f>
        <v>1392</v>
      </c>
      <c r="BL441" s="20" t="s">
        <v>231</v>
      </c>
      <c r="BM441" s="163" t="s">
        <v>692</v>
      </c>
    </row>
    <row r="442" s="2" customFormat="1">
      <c r="A442" s="33"/>
      <c r="B442" s="34"/>
      <c r="C442" s="33"/>
      <c r="D442" s="165" t="s">
        <v>133</v>
      </c>
      <c r="E442" s="33"/>
      <c r="F442" s="166" t="s">
        <v>693</v>
      </c>
      <c r="G442" s="33"/>
      <c r="H442" s="33"/>
      <c r="I442" s="33"/>
      <c r="J442" s="33"/>
      <c r="K442" s="33"/>
      <c r="L442" s="34"/>
      <c r="M442" s="167"/>
      <c r="N442" s="168"/>
      <c r="O442" s="66"/>
      <c r="P442" s="66"/>
      <c r="Q442" s="66"/>
      <c r="R442" s="66"/>
      <c r="S442" s="66"/>
      <c r="T442" s="67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20" t="s">
        <v>133</v>
      </c>
      <c r="AU442" s="20" t="s">
        <v>131</v>
      </c>
    </row>
    <row r="443" s="2" customFormat="1" ht="16.5" customHeight="1">
      <c r="A443" s="33"/>
      <c r="B443" s="152"/>
      <c r="C443" s="191" t="s">
        <v>694</v>
      </c>
      <c r="D443" s="191" t="s">
        <v>318</v>
      </c>
      <c r="E443" s="192" t="s">
        <v>695</v>
      </c>
      <c r="F443" s="193" t="s">
        <v>696</v>
      </c>
      <c r="G443" s="194" t="s">
        <v>344</v>
      </c>
      <c r="H443" s="195">
        <v>12</v>
      </c>
      <c r="I443" s="196">
        <v>246.61000000000001</v>
      </c>
      <c r="J443" s="196">
        <f>ROUND(I443*H443,2)</f>
        <v>2959.3200000000002</v>
      </c>
      <c r="K443" s="193" t="s">
        <v>3</v>
      </c>
      <c r="L443" s="197"/>
      <c r="M443" s="198" t="s">
        <v>3</v>
      </c>
      <c r="N443" s="199" t="s">
        <v>41</v>
      </c>
      <c r="O443" s="161">
        <v>0</v>
      </c>
      <c r="P443" s="161">
        <f>O443*H443</f>
        <v>0</v>
      </c>
      <c r="Q443" s="161">
        <v>0.00010000000000000001</v>
      </c>
      <c r="R443" s="161">
        <f>Q443*H443</f>
        <v>0.0012000000000000001</v>
      </c>
      <c r="S443" s="161">
        <v>0</v>
      </c>
      <c r="T443" s="162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3" t="s">
        <v>321</v>
      </c>
      <c r="AT443" s="163" t="s">
        <v>318</v>
      </c>
      <c r="AU443" s="163" t="s">
        <v>131</v>
      </c>
      <c r="AY443" s="20" t="s">
        <v>122</v>
      </c>
      <c r="BE443" s="164">
        <f>IF(N443="základní",J443,0)</f>
        <v>0</v>
      </c>
      <c r="BF443" s="164">
        <f>IF(N443="snížená",J443,0)</f>
        <v>2959.3200000000002</v>
      </c>
      <c r="BG443" s="164">
        <f>IF(N443="zákl. přenesená",J443,0)</f>
        <v>0</v>
      </c>
      <c r="BH443" s="164">
        <f>IF(N443="sníž. přenesená",J443,0)</f>
        <v>0</v>
      </c>
      <c r="BI443" s="164">
        <f>IF(N443="nulová",J443,0)</f>
        <v>0</v>
      </c>
      <c r="BJ443" s="20" t="s">
        <v>131</v>
      </c>
      <c r="BK443" s="164">
        <f>ROUND(I443*H443,2)</f>
        <v>2959.3200000000002</v>
      </c>
      <c r="BL443" s="20" t="s">
        <v>231</v>
      </c>
      <c r="BM443" s="163" t="s">
        <v>697</v>
      </c>
    </row>
    <row r="444" s="2" customFormat="1" ht="24.15" customHeight="1">
      <c r="A444" s="33"/>
      <c r="B444" s="152"/>
      <c r="C444" s="153" t="s">
        <v>698</v>
      </c>
      <c r="D444" s="153" t="s">
        <v>125</v>
      </c>
      <c r="E444" s="154" t="s">
        <v>699</v>
      </c>
      <c r="F444" s="155" t="s">
        <v>700</v>
      </c>
      <c r="G444" s="156" t="s">
        <v>344</v>
      </c>
      <c r="H444" s="157">
        <v>3</v>
      </c>
      <c r="I444" s="158">
        <v>213.19999999999999</v>
      </c>
      <c r="J444" s="158">
        <f>ROUND(I444*H444,2)</f>
        <v>639.60000000000002</v>
      </c>
      <c r="K444" s="155" t="s">
        <v>129</v>
      </c>
      <c r="L444" s="34"/>
      <c r="M444" s="159" t="s">
        <v>3</v>
      </c>
      <c r="N444" s="160" t="s">
        <v>41</v>
      </c>
      <c r="O444" s="161">
        <v>0.34799999999999998</v>
      </c>
      <c r="P444" s="161">
        <f>O444*H444</f>
        <v>1.044</v>
      </c>
      <c r="Q444" s="161">
        <v>0</v>
      </c>
      <c r="R444" s="161">
        <f>Q444*H444</f>
        <v>0</v>
      </c>
      <c r="S444" s="161">
        <v>0</v>
      </c>
      <c r="T444" s="162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63" t="s">
        <v>231</v>
      </c>
      <c r="AT444" s="163" t="s">
        <v>125</v>
      </c>
      <c r="AU444" s="163" t="s">
        <v>131</v>
      </c>
      <c r="AY444" s="20" t="s">
        <v>122</v>
      </c>
      <c r="BE444" s="164">
        <f>IF(N444="základní",J444,0)</f>
        <v>0</v>
      </c>
      <c r="BF444" s="164">
        <f>IF(N444="snížená",J444,0)</f>
        <v>639.60000000000002</v>
      </c>
      <c r="BG444" s="164">
        <f>IF(N444="zákl. přenesená",J444,0)</f>
        <v>0</v>
      </c>
      <c r="BH444" s="164">
        <f>IF(N444="sníž. přenesená",J444,0)</f>
        <v>0</v>
      </c>
      <c r="BI444" s="164">
        <f>IF(N444="nulová",J444,0)</f>
        <v>0</v>
      </c>
      <c r="BJ444" s="20" t="s">
        <v>131</v>
      </c>
      <c r="BK444" s="164">
        <f>ROUND(I444*H444,2)</f>
        <v>639.60000000000002</v>
      </c>
      <c r="BL444" s="20" t="s">
        <v>231</v>
      </c>
      <c r="BM444" s="163" t="s">
        <v>701</v>
      </c>
    </row>
    <row r="445" s="2" customFormat="1">
      <c r="A445" s="33"/>
      <c r="B445" s="34"/>
      <c r="C445" s="33"/>
      <c r="D445" s="165" t="s">
        <v>133</v>
      </c>
      <c r="E445" s="33"/>
      <c r="F445" s="166" t="s">
        <v>702</v>
      </c>
      <c r="G445" s="33"/>
      <c r="H445" s="33"/>
      <c r="I445" s="33"/>
      <c r="J445" s="33"/>
      <c r="K445" s="33"/>
      <c r="L445" s="34"/>
      <c r="M445" s="167"/>
      <c r="N445" s="168"/>
      <c r="O445" s="66"/>
      <c r="P445" s="66"/>
      <c r="Q445" s="66"/>
      <c r="R445" s="66"/>
      <c r="S445" s="66"/>
      <c r="T445" s="67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20" t="s">
        <v>133</v>
      </c>
      <c r="AU445" s="20" t="s">
        <v>131</v>
      </c>
    </row>
    <row r="446" s="2" customFormat="1" ht="16.5" customHeight="1">
      <c r="A446" s="33"/>
      <c r="B446" s="152"/>
      <c r="C446" s="191" t="s">
        <v>703</v>
      </c>
      <c r="D446" s="191" t="s">
        <v>318</v>
      </c>
      <c r="E446" s="192" t="s">
        <v>704</v>
      </c>
      <c r="F446" s="193" t="s">
        <v>705</v>
      </c>
      <c r="G446" s="194" t="s">
        <v>344</v>
      </c>
      <c r="H446" s="195">
        <v>3</v>
      </c>
      <c r="I446" s="196">
        <v>55.770000000000003</v>
      </c>
      <c r="J446" s="196">
        <f>ROUND(I446*H446,2)</f>
        <v>167.31</v>
      </c>
      <c r="K446" s="193" t="s">
        <v>129</v>
      </c>
      <c r="L446" s="197"/>
      <c r="M446" s="198" t="s">
        <v>3</v>
      </c>
      <c r="N446" s="199" t="s">
        <v>41</v>
      </c>
      <c r="O446" s="161">
        <v>0</v>
      </c>
      <c r="P446" s="161">
        <f>O446*H446</f>
        <v>0</v>
      </c>
      <c r="Q446" s="161">
        <v>0.00020000000000000001</v>
      </c>
      <c r="R446" s="161">
        <f>Q446*H446</f>
        <v>0.00060000000000000006</v>
      </c>
      <c r="S446" s="161">
        <v>0</v>
      </c>
      <c r="T446" s="162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63" t="s">
        <v>321</v>
      </c>
      <c r="AT446" s="163" t="s">
        <v>318</v>
      </c>
      <c r="AU446" s="163" t="s">
        <v>131</v>
      </c>
      <c r="AY446" s="20" t="s">
        <v>122</v>
      </c>
      <c r="BE446" s="164">
        <f>IF(N446="základní",J446,0)</f>
        <v>0</v>
      </c>
      <c r="BF446" s="164">
        <f>IF(N446="snížená",J446,0)</f>
        <v>167.31</v>
      </c>
      <c r="BG446" s="164">
        <f>IF(N446="zákl. přenesená",J446,0)</f>
        <v>0</v>
      </c>
      <c r="BH446" s="164">
        <f>IF(N446="sníž. přenesená",J446,0)</f>
        <v>0</v>
      </c>
      <c r="BI446" s="164">
        <f>IF(N446="nulová",J446,0)</f>
        <v>0</v>
      </c>
      <c r="BJ446" s="20" t="s">
        <v>131</v>
      </c>
      <c r="BK446" s="164">
        <f>ROUND(I446*H446,2)</f>
        <v>167.31</v>
      </c>
      <c r="BL446" s="20" t="s">
        <v>231</v>
      </c>
      <c r="BM446" s="163" t="s">
        <v>706</v>
      </c>
    </row>
    <row r="447" s="2" customFormat="1" ht="24.15" customHeight="1">
      <c r="A447" s="33"/>
      <c r="B447" s="152"/>
      <c r="C447" s="153" t="s">
        <v>707</v>
      </c>
      <c r="D447" s="153" t="s">
        <v>125</v>
      </c>
      <c r="E447" s="154" t="s">
        <v>708</v>
      </c>
      <c r="F447" s="155" t="s">
        <v>709</v>
      </c>
      <c r="G447" s="156" t="s">
        <v>344</v>
      </c>
      <c r="H447" s="157">
        <v>4</v>
      </c>
      <c r="I447" s="158">
        <v>232.69999999999999</v>
      </c>
      <c r="J447" s="158">
        <f>ROUND(I447*H447,2)</f>
        <v>930.79999999999995</v>
      </c>
      <c r="K447" s="155" t="s">
        <v>129</v>
      </c>
      <c r="L447" s="34"/>
      <c r="M447" s="159" t="s">
        <v>3</v>
      </c>
      <c r="N447" s="160" t="s">
        <v>41</v>
      </c>
      <c r="O447" s="161">
        <v>0.38</v>
      </c>
      <c r="P447" s="161">
        <f>O447*H447</f>
        <v>1.52</v>
      </c>
      <c r="Q447" s="161">
        <v>0</v>
      </c>
      <c r="R447" s="161">
        <f>Q447*H447</f>
        <v>0</v>
      </c>
      <c r="S447" s="161">
        <v>0</v>
      </c>
      <c r="T447" s="162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63" t="s">
        <v>231</v>
      </c>
      <c r="AT447" s="163" t="s">
        <v>125</v>
      </c>
      <c r="AU447" s="163" t="s">
        <v>131</v>
      </c>
      <c r="AY447" s="20" t="s">
        <v>122</v>
      </c>
      <c r="BE447" s="164">
        <f>IF(N447="základní",J447,0)</f>
        <v>0</v>
      </c>
      <c r="BF447" s="164">
        <f>IF(N447="snížená",J447,0)</f>
        <v>930.79999999999995</v>
      </c>
      <c r="BG447" s="164">
        <f>IF(N447="zákl. přenesená",J447,0)</f>
        <v>0</v>
      </c>
      <c r="BH447" s="164">
        <f>IF(N447="sníž. přenesená",J447,0)</f>
        <v>0</v>
      </c>
      <c r="BI447" s="164">
        <f>IF(N447="nulová",J447,0)</f>
        <v>0</v>
      </c>
      <c r="BJ447" s="20" t="s">
        <v>131</v>
      </c>
      <c r="BK447" s="164">
        <f>ROUND(I447*H447,2)</f>
        <v>930.79999999999995</v>
      </c>
      <c r="BL447" s="20" t="s">
        <v>231</v>
      </c>
      <c r="BM447" s="163" t="s">
        <v>710</v>
      </c>
    </row>
    <row r="448" s="2" customFormat="1">
      <c r="A448" s="33"/>
      <c r="B448" s="34"/>
      <c r="C448" s="33"/>
      <c r="D448" s="165" t="s">
        <v>133</v>
      </c>
      <c r="E448" s="33"/>
      <c r="F448" s="166" t="s">
        <v>711</v>
      </c>
      <c r="G448" s="33"/>
      <c r="H448" s="33"/>
      <c r="I448" s="33"/>
      <c r="J448" s="33"/>
      <c r="K448" s="33"/>
      <c r="L448" s="34"/>
      <c r="M448" s="167"/>
      <c r="N448" s="168"/>
      <c r="O448" s="66"/>
      <c r="P448" s="66"/>
      <c r="Q448" s="66"/>
      <c r="R448" s="66"/>
      <c r="S448" s="66"/>
      <c r="T448" s="67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T448" s="20" t="s">
        <v>133</v>
      </c>
      <c r="AU448" s="20" t="s">
        <v>131</v>
      </c>
    </row>
    <row r="449" s="2" customFormat="1" ht="16.5" customHeight="1">
      <c r="A449" s="33"/>
      <c r="B449" s="152"/>
      <c r="C449" s="191" t="s">
        <v>712</v>
      </c>
      <c r="D449" s="191" t="s">
        <v>318</v>
      </c>
      <c r="E449" s="192" t="s">
        <v>713</v>
      </c>
      <c r="F449" s="193" t="s">
        <v>714</v>
      </c>
      <c r="G449" s="194" t="s">
        <v>344</v>
      </c>
      <c r="H449" s="195">
        <v>4</v>
      </c>
      <c r="I449" s="196">
        <v>534.29999999999995</v>
      </c>
      <c r="J449" s="196">
        <f>ROUND(I449*H449,2)</f>
        <v>2137.1999999999998</v>
      </c>
      <c r="K449" s="193" t="s">
        <v>129</v>
      </c>
      <c r="L449" s="197"/>
      <c r="M449" s="198" t="s">
        <v>3</v>
      </c>
      <c r="N449" s="199" t="s">
        <v>41</v>
      </c>
      <c r="O449" s="161">
        <v>0</v>
      </c>
      <c r="P449" s="161">
        <f>O449*H449</f>
        <v>0</v>
      </c>
      <c r="Q449" s="161">
        <v>0.00080000000000000004</v>
      </c>
      <c r="R449" s="161">
        <f>Q449*H449</f>
        <v>0.0032000000000000002</v>
      </c>
      <c r="S449" s="161">
        <v>0</v>
      </c>
      <c r="T449" s="162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63" t="s">
        <v>321</v>
      </c>
      <c r="AT449" s="163" t="s">
        <v>318</v>
      </c>
      <c r="AU449" s="163" t="s">
        <v>131</v>
      </c>
      <c r="AY449" s="20" t="s">
        <v>122</v>
      </c>
      <c r="BE449" s="164">
        <f>IF(N449="základní",J449,0)</f>
        <v>0</v>
      </c>
      <c r="BF449" s="164">
        <f>IF(N449="snížená",J449,0)</f>
        <v>2137.1999999999998</v>
      </c>
      <c r="BG449" s="164">
        <f>IF(N449="zákl. přenesená",J449,0)</f>
        <v>0</v>
      </c>
      <c r="BH449" s="164">
        <f>IF(N449="sníž. přenesená",J449,0)</f>
        <v>0</v>
      </c>
      <c r="BI449" s="164">
        <f>IF(N449="nulová",J449,0)</f>
        <v>0</v>
      </c>
      <c r="BJ449" s="20" t="s">
        <v>131</v>
      </c>
      <c r="BK449" s="164">
        <f>ROUND(I449*H449,2)</f>
        <v>2137.1999999999998</v>
      </c>
      <c r="BL449" s="20" t="s">
        <v>231</v>
      </c>
      <c r="BM449" s="163" t="s">
        <v>715</v>
      </c>
    </row>
    <row r="450" s="2" customFormat="1" ht="16.5" customHeight="1">
      <c r="A450" s="33"/>
      <c r="B450" s="152"/>
      <c r="C450" s="153" t="s">
        <v>716</v>
      </c>
      <c r="D450" s="153" t="s">
        <v>125</v>
      </c>
      <c r="E450" s="154" t="s">
        <v>717</v>
      </c>
      <c r="F450" s="155" t="s">
        <v>718</v>
      </c>
      <c r="G450" s="156" t="s">
        <v>344</v>
      </c>
      <c r="H450" s="157">
        <v>1</v>
      </c>
      <c r="I450" s="158">
        <v>197.59999999999999</v>
      </c>
      <c r="J450" s="158">
        <f>ROUND(I450*H450,2)</f>
        <v>197.59999999999999</v>
      </c>
      <c r="K450" s="155" t="s">
        <v>129</v>
      </c>
      <c r="L450" s="34"/>
      <c r="M450" s="159" t="s">
        <v>3</v>
      </c>
      <c r="N450" s="160" t="s">
        <v>41</v>
      </c>
      <c r="O450" s="161">
        <v>0.32200000000000001</v>
      </c>
      <c r="P450" s="161">
        <f>O450*H450</f>
        <v>0.32200000000000001</v>
      </c>
      <c r="Q450" s="161">
        <v>0</v>
      </c>
      <c r="R450" s="161">
        <f>Q450*H450</f>
        <v>0</v>
      </c>
      <c r="S450" s="161">
        <v>0</v>
      </c>
      <c r="T450" s="162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63" t="s">
        <v>231</v>
      </c>
      <c r="AT450" s="163" t="s">
        <v>125</v>
      </c>
      <c r="AU450" s="163" t="s">
        <v>131</v>
      </c>
      <c r="AY450" s="20" t="s">
        <v>122</v>
      </c>
      <c r="BE450" s="164">
        <f>IF(N450="základní",J450,0)</f>
        <v>0</v>
      </c>
      <c r="BF450" s="164">
        <f>IF(N450="snížená",J450,0)</f>
        <v>197.59999999999999</v>
      </c>
      <c r="BG450" s="164">
        <f>IF(N450="zákl. přenesená",J450,0)</f>
        <v>0</v>
      </c>
      <c r="BH450" s="164">
        <f>IF(N450="sníž. přenesená",J450,0)</f>
        <v>0</v>
      </c>
      <c r="BI450" s="164">
        <f>IF(N450="nulová",J450,0)</f>
        <v>0</v>
      </c>
      <c r="BJ450" s="20" t="s">
        <v>131</v>
      </c>
      <c r="BK450" s="164">
        <f>ROUND(I450*H450,2)</f>
        <v>197.59999999999999</v>
      </c>
      <c r="BL450" s="20" t="s">
        <v>231</v>
      </c>
      <c r="BM450" s="163" t="s">
        <v>719</v>
      </c>
    </row>
    <row r="451" s="2" customFormat="1">
      <c r="A451" s="33"/>
      <c r="B451" s="34"/>
      <c r="C451" s="33"/>
      <c r="D451" s="165" t="s">
        <v>133</v>
      </c>
      <c r="E451" s="33"/>
      <c r="F451" s="166" t="s">
        <v>720</v>
      </c>
      <c r="G451" s="33"/>
      <c r="H451" s="33"/>
      <c r="I451" s="33"/>
      <c r="J451" s="33"/>
      <c r="K451" s="33"/>
      <c r="L451" s="34"/>
      <c r="M451" s="167"/>
      <c r="N451" s="168"/>
      <c r="O451" s="66"/>
      <c r="P451" s="66"/>
      <c r="Q451" s="66"/>
      <c r="R451" s="66"/>
      <c r="S451" s="66"/>
      <c r="T451" s="67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20" t="s">
        <v>133</v>
      </c>
      <c r="AU451" s="20" t="s">
        <v>131</v>
      </c>
    </row>
    <row r="452" s="13" customFormat="1">
      <c r="A452" s="13"/>
      <c r="B452" s="169"/>
      <c r="C452" s="13"/>
      <c r="D452" s="170" t="s">
        <v>135</v>
      </c>
      <c r="E452" s="171" t="s">
        <v>3</v>
      </c>
      <c r="F452" s="172" t="s">
        <v>74</v>
      </c>
      <c r="G452" s="13"/>
      <c r="H452" s="173">
        <v>1</v>
      </c>
      <c r="I452" s="13"/>
      <c r="J452" s="13"/>
      <c r="K452" s="13"/>
      <c r="L452" s="169"/>
      <c r="M452" s="174"/>
      <c r="N452" s="175"/>
      <c r="O452" s="175"/>
      <c r="P452" s="175"/>
      <c r="Q452" s="175"/>
      <c r="R452" s="175"/>
      <c r="S452" s="175"/>
      <c r="T452" s="17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71" t="s">
        <v>135</v>
      </c>
      <c r="AU452" s="171" t="s">
        <v>131</v>
      </c>
      <c r="AV452" s="13" t="s">
        <v>131</v>
      </c>
      <c r="AW452" s="13" t="s">
        <v>30</v>
      </c>
      <c r="AX452" s="13" t="s">
        <v>74</v>
      </c>
      <c r="AY452" s="171" t="s">
        <v>122</v>
      </c>
    </row>
    <row r="453" s="2" customFormat="1" ht="16.5" customHeight="1">
      <c r="A453" s="33"/>
      <c r="B453" s="152"/>
      <c r="C453" s="191" t="s">
        <v>721</v>
      </c>
      <c r="D453" s="191" t="s">
        <v>318</v>
      </c>
      <c r="E453" s="192" t="s">
        <v>722</v>
      </c>
      <c r="F453" s="193" t="s">
        <v>723</v>
      </c>
      <c r="G453" s="194" t="s">
        <v>3</v>
      </c>
      <c r="H453" s="195">
        <v>1</v>
      </c>
      <c r="I453" s="196">
        <v>11050</v>
      </c>
      <c r="J453" s="196">
        <f>ROUND(I453*H453,2)</f>
        <v>11050</v>
      </c>
      <c r="K453" s="193" t="s">
        <v>3</v>
      </c>
      <c r="L453" s="197"/>
      <c r="M453" s="198" t="s">
        <v>3</v>
      </c>
      <c r="N453" s="199" t="s">
        <v>41</v>
      </c>
      <c r="O453" s="161">
        <v>0</v>
      </c>
      <c r="P453" s="161">
        <f>O453*H453</f>
        <v>0</v>
      </c>
      <c r="Q453" s="161">
        <v>0</v>
      </c>
      <c r="R453" s="161">
        <f>Q453*H453</f>
        <v>0</v>
      </c>
      <c r="S453" s="161">
        <v>0</v>
      </c>
      <c r="T453" s="162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63" t="s">
        <v>321</v>
      </c>
      <c r="AT453" s="163" t="s">
        <v>318</v>
      </c>
      <c r="AU453" s="163" t="s">
        <v>131</v>
      </c>
      <c r="AY453" s="20" t="s">
        <v>122</v>
      </c>
      <c r="BE453" s="164">
        <f>IF(N453="základní",J453,0)</f>
        <v>0</v>
      </c>
      <c r="BF453" s="164">
        <f>IF(N453="snížená",J453,0)</f>
        <v>11050</v>
      </c>
      <c r="BG453" s="164">
        <f>IF(N453="zákl. přenesená",J453,0)</f>
        <v>0</v>
      </c>
      <c r="BH453" s="164">
        <f>IF(N453="sníž. přenesená",J453,0)</f>
        <v>0</v>
      </c>
      <c r="BI453" s="164">
        <f>IF(N453="nulová",J453,0)</f>
        <v>0</v>
      </c>
      <c r="BJ453" s="20" t="s">
        <v>131</v>
      </c>
      <c r="BK453" s="164">
        <f>ROUND(I453*H453,2)</f>
        <v>11050</v>
      </c>
      <c r="BL453" s="20" t="s">
        <v>231</v>
      </c>
      <c r="BM453" s="163" t="s">
        <v>724</v>
      </c>
    </row>
    <row r="454" s="2" customFormat="1" ht="24.15" customHeight="1">
      <c r="A454" s="33"/>
      <c r="B454" s="152"/>
      <c r="C454" s="153" t="s">
        <v>725</v>
      </c>
      <c r="D454" s="153" t="s">
        <v>125</v>
      </c>
      <c r="E454" s="154" t="s">
        <v>726</v>
      </c>
      <c r="F454" s="155" t="s">
        <v>727</v>
      </c>
      <c r="G454" s="156" t="s">
        <v>344</v>
      </c>
      <c r="H454" s="157">
        <v>1</v>
      </c>
      <c r="I454" s="158">
        <v>13100</v>
      </c>
      <c r="J454" s="158">
        <f>ROUND(I454*H454,2)</f>
        <v>13100</v>
      </c>
      <c r="K454" s="155" t="s">
        <v>129</v>
      </c>
      <c r="L454" s="34"/>
      <c r="M454" s="159" t="s">
        <v>3</v>
      </c>
      <c r="N454" s="160" t="s">
        <v>41</v>
      </c>
      <c r="O454" s="161">
        <v>23.504999999999999</v>
      </c>
      <c r="P454" s="161">
        <f>O454*H454</f>
        <v>23.504999999999999</v>
      </c>
      <c r="Q454" s="161">
        <v>0</v>
      </c>
      <c r="R454" s="161">
        <f>Q454*H454</f>
        <v>0</v>
      </c>
      <c r="S454" s="161">
        <v>0</v>
      </c>
      <c r="T454" s="162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63" t="s">
        <v>231</v>
      </c>
      <c r="AT454" s="163" t="s">
        <v>125</v>
      </c>
      <c r="AU454" s="163" t="s">
        <v>131</v>
      </c>
      <c r="AY454" s="20" t="s">
        <v>122</v>
      </c>
      <c r="BE454" s="164">
        <f>IF(N454="základní",J454,0)</f>
        <v>0</v>
      </c>
      <c r="BF454" s="164">
        <f>IF(N454="snížená",J454,0)</f>
        <v>13100</v>
      </c>
      <c r="BG454" s="164">
        <f>IF(N454="zákl. přenesená",J454,0)</f>
        <v>0</v>
      </c>
      <c r="BH454" s="164">
        <f>IF(N454="sníž. přenesená",J454,0)</f>
        <v>0</v>
      </c>
      <c r="BI454" s="164">
        <f>IF(N454="nulová",J454,0)</f>
        <v>0</v>
      </c>
      <c r="BJ454" s="20" t="s">
        <v>131</v>
      </c>
      <c r="BK454" s="164">
        <f>ROUND(I454*H454,2)</f>
        <v>13100</v>
      </c>
      <c r="BL454" s="20" t="s">
        <v>231</v>
      </c>
      <c r="BM454" s="163" t="s">
        <v>728</v>
      </c>
    </row>
    <row r="455" s="2" customFormat="1">
      <c r="A455" s="33"/>
      <c r="B455" s="34"/>
      <c r="C455" s="33"/>
      <c r="D455" s="165" t="s">
        <v>133</v>
      </c>
      <c r="E455" s="33"/>
      <c r="F455" s="166" t="s">
        <v>729</v>
      </c>
      <c r="G455" s="33"/>
      <c r="H455" s="33"/>
      <c r="I455" s="33"/>
      <c r="J455" s="33"/>
      <c r="K455" s="33"/>
      <c r="L455" s="34"/>
      <c r="M455" s="167"/>
      <c r="N455" s="168"/>
      <c r="O455" s="66"/>
      <c r="P455" s="66"/>
      <c r="Q455" s="66"/>
      <c r="R455" s="66"/>
      <c r="S455" s="66"/>
      <c r="T455" s="67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20" t="s">
        <v>133</v>
      </c>
      <c r="AU455" s="20" t="s">
        <v>131</v>
      </c>
    </row>
    <row r="456" s="2" customFormat="1" ht="24.15" customHeight="1">
      <c r="A456" s="33"/>
      <c r="B456" s="152"/>
      <c r="C456" s="153" t="s">
        <v>730</v>
      </c>
      <c r="D456" s="153" t="s">
        <v>125</v>
      </c>
      <c r="E456" s="154" t="s">
        <v>731</v>
      </c>
      <c r="F456" s="155" t="s">
        <v>732</v>
      </c>
      <c r="G456" s="156" t="s">
        <v>327</v>
      </c>
      <c r="H456" s="157">
        <v>471.89699999999999</v>
      </c>
      <c r="I456" s="158">
        <v>0.77000000000000002</v>
      </c>
      <c r="J456" s="158">
        <f>ROUND(I456*H456,2)</f>
        <v>363.36000000000001</v>
      </c>
      <c r="K456" s="155" t="s">
        <v>129</v>
      </c>
      <c r="L456" s="34"/>
      <c r="M456" s="159" t="s">
        <v>3</v>
      </c>
      <c r="N456" s="160" t="s">
        <v>41</v>
      </c>
      <c r="O456" s="161">
        <v>0</v>
      </c>
      <c r="P456" s="161">
        <f>O456*H456</f>
        <v>0</v>
      </c>
      <c r="Q456" s="161">
        <v>0</v>
      </c>
      <c r="R456" s="161">
        <f>Q456*H456</f>
        <v>0</v>
      </c>
      <c r="S456" s="161">
        <v>0</v>
      </c>
      <c r="T456" s="162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63" t="s">
        <v>231</v>
      </c>
      <c r="AT456" s="163" t="s">
        <v>125</v>
      </c>
      <c r="AU456" s="163" t="s">
        <v>131</v>
      </c>
      <c r="AY456" s="20" t="s">
        <v>122</v>
      </c>
      <c r="BE456" s="164">
        <f>IF(N456="základní",J456,0)</f>
        <v>0</v>
      </c>
      <c r="BF456" s="164">
        <f>IF(N456="snížená",J456,0)</f>
        <v>363.36000000000001</v>
      </c>
      <c r="BG456" s="164">
        <f>IF(N456="zákl. přenesená",J456,0)</f>
        <v>0</v>
      </c>
      <c r="BH456" s="164">
        <f>IF(N456="sníž. přenesená",J456,0)</f>
        <v>0</v>
      </c>
      <c r="BI456" s="164">
        <f>IF(N456="nulová",J456,0)</f>
        <v>0</v>
      </c>
      <c r="BJ456" s="20" t="s">
        <v>131</v>
      </c>
      <c r="BK456" s="164">
        <f>ROUND(I456*H456,2)</f>
        <v>363.36000000000001</v>
      </c>
      <c r="BL456" s="20" t="s">
        <v>231</v>
      </c>
      <c r="BM456" s="163" t="s">
        <v>733</v>
      </c>
    </row>
    <row r="457" s="2" customFormat="1">
      <c r="A457" s="33"/>
      <c r="B457" s="34"/>
      <c r="C457" s="33"/>
      <c r="D457" s="165" t="s">
        <v>133</v>
      </c>
      <c r="E457" s="33"/>
      <c r="F457" s="166" t="s">
        <v>734</v>
      </c>
      <c r="G457" s="33"/>
      <c r="H457" s="33"/>
      <c r="I457" s="33"/>
      <c r="J457" s="33"/>
      <c r="K457" s="33"/>
      <c r="L457" s="34"/>
      <c r="M457" s="167"/>
      <c r="N457" s="168"/>
      <c r="O457" s="66"/>
      <c r="P457" s="66"/>
      <c r="Q457" s="66"/>
      <c r="R457" s="66"/>
      <c r="S457" s="66"/>
      <c r="T457" s="67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20" t="s">
        <v>133</v>
      </c>
      <c r="AU457" s="20" t="s">
        <v>131</v>
      </c>
    </row>
    <row r="458" s="12" customFormat="1" ht="22.8" customHeight="1">
      <c r="A458" s="12"/>
      <c r="B458" s="140"/>
      <c r="C458" s="12"/>
      <c r="D458" s="141" t="s">
        <v>68</v>
      </c>
      <c r="E458" s="150" t="s">
        <v>735</v>
      </c>
      <c r="F458" s="150" t="s">
        <v>736</v>
      </c>
      <c r="G458" s="12"/>
      <c r="H458" s="12"/>
      <c r="I458" s="12"/>
      <c r="J458" s="151">
        <f>BK458</f>
        <v>5057.6000000000004</v>
      </c>
      <c r="K458" s="12"/>
      <c r="L458" s="140"/>
      <c r="M458" s="144"/>
      <c r="N458" s="145"/>
      <c r="O458" s="145"/>
      <c r="P458" s="146">
        <f>SUM(P459:P474)</f>
        <v>1.9769999999999999</v>
      </c>
      <c r="Q458" s="145"/>
      <c r="R458" s="146">
        <f>SUM(R459:R474)</f>
        <v>0.00116</v>
      </c>
      <c r="S458" s="145"/>
      <c r="T458" s="147">
        <f>SUM(T459:T474)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41" t="s">
        <v>131</v>
      </c>
      <c r="AT458" s="148" t="s">
        <v>68</v>
      </c>
      <c r="AU458" s="148" t="s">
        <v>74</v>
      </c>
      <c r="AY458" s="141" t="s">
        <v>122</v>
      </c>
      <c r="BK458" s="149">
        <f>SUM(BK459:BK474)</f>
        <v>5057.6000000000004</v>
      </c>
    </row>
    <row r="459" s="2" customFormat="1" ht="16.5" customHeight="1">
      <c r="A459" s="33"/>
      <c r="B459" s="152"/>
      <c r="C459" s="153" t="s">
        <v>737</v>
      </c>
      <c r="D459" s="153" t="s">
        <v>125</v>
      </c>
      <c r="E459" s="154" t="s">
        <v>738</v>
      </c>
      <c r="F459" s="155" t="s">
        <v>739</v>
      </c>
      <c r="G459" s="156" t="s">
        <v>181</v>
      </c>
      <c r="H459" s="157">
        <v>15</v>
      </c>
      <c r="I459" s="158">
        <v>29.120000000000001</v>
      </c>
      <c r="J459" s="158">
        <f>ROUND(I459*H459,2)</f>
        <v>436.80000000000001</v>
      </c>
      <c r="K459" s="155" t="s">
        <v>129</v>
      </c>
      <c r="L459" s="34"/>
      <c r="M459" s="159" t="s">
        <v>3</v>
      </c>
      <c r="N459" s="160" t="s">
        <v>41</v>
      </c>
      <c r="O459" s="161">
        <v>0.040000000000000001</v>
      </c>
      <c r="P459" s="161">
        <f>O459*H459</f>
        <v>0.59999999999999998</v>
      </c>
      <c r="Q459" s="161">
        <v>0</v>
      </c>
      <c r="R459" s="161">
        <f>Q459*H459</f>
        <v>0</v>
      </c>
      <c r="S459" s="161">
        <v>0</v>
      </c>
      <c r="T459" s="162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63" t="s">
        <v>231</v>
      </c>
      <c r="AT459" s="163" t="s">
        <v>125</v>
      </c>
      <c r="AU459" s="163" t="s">
        <v>131</v>
      </c>
      <c r="AY459" s="20" t="s">
        <v>122</v>
      </c>
      <c r="BE459" s="164">
        <f>IF(N459="základní",J459,0)</f>
        <v>0</v>
      </c>
      <c r="BF459" s="164">
        <f>IF(N459="snížená",J459,0)</f>
        <v>436.80000000000001</v>
      </c>
      <c r="BG459" s="164">
        <f>IF(N459="zákl. přenesená",J459,0)</f>
        <v>0</v>
      </c>
      <c r="BH459" s="164">
        <f>IF(N459="sníž. přenesená",J459,0)</f>
        <v>0</v>
      </c>
      <c r="BI459" s="164">
        <f>IF(N459="nulová",J459,0)</f>
        <v>0</v>
      </c>
      <c r="BJ459" s="20" t="s">
        <v>131</v>
      </c>
      <c r="BK459" s="164">
        <f>ROUND(I459*H459,2)</f>
        <v>436.80000000000001</v>
      </c>
      <c r="BL459" s="20" t="s">
        <v>231</v>
      </c>
      <c r="BM459" s="163" t="s">
        <v>740</v>
      </c>
    </row>
    <row r="460" s="2" customFormat="1">
      <c r="A460" s="33"/>
      <c r="B460" s="34"/>
      <c r="C460" s="33"/>
      <c r="D460" s="165" t="s">
        <v>133</v>
      </c>
      <c r="E460" s="33"/>
      <c r="F460" s="166" t="s">
        <v>741</v>
      </c>
      <c r="G460" s="33"/>
      <c r="H460" s="33"/>
      <c r="I460" s="33"/>
      <c r="J460" s="33"/>
      <c r="K460" s="33"/>
      <c r="L460" s="34"/>
      <c r="M460" s="167"/>
      <c r="N460" s="168"/>
      <c r="O460" s="66"/>
      <c r="P460" s="66"/>
      <c r="Q460" s="66"/>
      <c r="R460" s="66"/>
      <c r="S460" s="66"/>
      <c r="T460" s="67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20" t="s">
        <v>133</v>
      </c>
      <c r="AU460" s="20" t="s">
        <v>131</v>
      </c>
    </row>
    <row r="461" s="13" customFormat="1">
      <c r="A461" s="13"/>
      <c r="B461" s="169"/>
      <c r="C461" s="13"/>
      <c r="D461" s="170" t="s">
        <v>135</v>
      </c>
      <c r="E461" s="171" t="s">
        <v>3</v>
      </c>
      <c r="F461" s="172" t="s">
        <v>9</v>
      </c>
      <c r="G461" s="13"/>
      <c r="H461" s="173">
        <v>15</v>
      </c>
      <c r="I461" s="13"/>
      <c r="J461" s="13"/>
      <c r="K461" s="13"/>
      <c r="L461" s="169"/>
      <c r="M461" s="174"/>
      <c r="N461" s="175"/>
      <c r="O461" s="175"/>
      <c r="P461" s="175"/>
      <c r="Q461" s="175"/>
      <c r="R461" s="175"/>
      <c r="S461" s="175"/>
      <c r="T461" s="17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71" t="s">
        <v>135</v>
      </c>
      <c r="AU461" s="171" t="s">
        <v>131</v>
      </c>
      <c r="AV461" s="13" t="s">
        <v>131</v>
      </c>
      <c r="AW461" s="13" t="s">
        <v>30</v>
      </c>
      <c r="AX461" s="13" t="s">
        <v>69</v>
      </c>
      <c r="AY461" s="171" t="s">
        <v>122</v>
      </c>
    </row>
    <row r="462" s="15" customFormat="1">
      <c r="A462" s="15"/>
      <c r="B462" s="184"/>
      <c r="C462" s="15"/>
      <c r="D462" s="170" t="s">
        <v>135</v>
      </c>
      <c r="E462" s="185" t="s">
        <v>3</v>
      </c>
      <c r="F462" s="186" t="s">
        <v>145</v>
      </c>
      <c r="G462" s="15"/>
      <c r="H462" s="187">
        <v>15</v>
      </c>
      <c r="I462" s="15"/>
      <c r="J462" s="15"/>
      <c r="K462" s="15"/>
      <c r="L462" s="184"/>
      <c r="M462" s="188"/>
      <c r="N462" s="189"/>
      <c r="O462" s="189"/>
      <c r="P462" s="189"/>
      <c r="Q462" s="189"/>
      <c r="R462" s="189"/>
      <c r="S462" s="189"/>
      <c r="T462" s="190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185" t="s">
        <v>135</v>
      </c>
      <c r="AU462" s="185" t="s">
        <v>131</v>
      </c>
      <c r="AV462" s="15" t="s">
        <v>130</v>
      </c>
      <c r="AW462" s="15" t="s">
        <v>30</v>
      </c>
      <c r="AX462" s="15" t="s">
        <v>74</v>
      </c>
      <c r="AY462" s="185" t="s">
        <v>122</v>
      </c>
    </row>
    <row r="463" s="2" customFormat="1" ht="16.5" customHeight="1">
      <c r="A463" s="33"/>
      <c r="B463" s="152"/>
      <c r="C463" s="191" t="s">
        <v>742</v>
      </c>
      <c r="D463" s="191" t="s">
        <v>318</v>
      </c>
      <c r="E463" s="192" t="s">
        <v>743</v>
      </c>
      <c r="F463" s="193" t="s">
        <v>744</v>
      </c>
      <c r="G463" s="194" t="s">
        <v>181</v>
      </c>
      <c r="H463" s="195">
        <v>18</v>
      </c>
      <c r="I463" s="196">
        <v>14.69</v>
      </c>
      <c r="J463" s="196">
        <f>ROUND(I463*H463,2)</f>
        <v>264.42000000000002</v>
      </c>
      <c r="K463" s="193" t="s">
        <v>129</v>
      </c>
      <c r="L463" s="197"/>
      <c r="M463" s="198" t="s">
        <v>3</v>
      </c>
      <c r="N463" s="199" t="s">
        <v>41</v>
      </c>
      <c r="O463" s="161">
        <v>0</v>
      </c>
      <c r="P463" s="161">
        <f>O463*H463</f>
        <v>0</v>
      </c>
      <c r="Q463" s="161">
        <v>5.0000000000000002E-05</v>
      </c>
      <c r="R463" s="161">
        <f>Q463*H463</f>
        <v>0.00090000000000000008</v>
      </c>
      <c r="S463" s="161">
        <v>0</v>
      </c>
      <c r="T463" s="162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63" t="s">
        <v>321</v>
      </c>
      <c r="AT463" s="163" t="s">
        <v>318</v>
      </c>
      <c r="AU463" s="163" t="s">
        <v>131</v>
      </c>
      <c r="AY463" s="20" t="s">
        <v>122</v>
      </c>
      <c r="BE463" s="164">
        <f>IF(N463="základní",J463,0)</f>
        <v>0</v>
      </c>
      <c r="BF463" s="164">
        <f>IF(N463="snížená",J463,0)</f>
        <v>264.42000000000002</v>
      </c>
      <c r="BG463" s="164">
        <f>IF(N463="zákl. přenesená",J463,0)</f>
        <v>0</v>
      </c>
      <c r="BH463" s="164">
        <f>IF(N463="sníž. přenesená",J463,0)</f>
        <v>0</v>
      </c>
      <c r="BI463" s="164">
        <f>IF(N463="nulová",J463,0)</f>
        <v>0</v>
      </c>
      <c r="BJ463" s="20" t="s">
        <v>131</v>
      </c>
      <c r="BK463" s="164">
        <f>ROUND(I463*H463,2)</f>
        <v>264.42000000000002</v>
      </c>
      <c r="BL463" s="20" t="s">
        <v>231</v>
      </c>
      <c r="BM463" s="163" t="s">
        <v>745</v>
      </c>
    </row>
    <row r="464" s="13" customFormat="1">
      <c r="A464" s="13"/>
      <c r="B464" s="169"/>
      <c r="C464" s="13"/>
      <c r="D464" s="170" t="s">
        <v>135</v>
      </c>
      <c r="E464" s="171" t="s">
        <v>3</v>
      </c>
      <c r="F464" s="172" t="s">
        <v>746</v>
      </c>
      <c r="G464" s="13"/>
      <c r="H464" s="173">
        <v>18</v>
      </c>
      <c r="I464" s="13"/>
      <c r="J464" s="13"/>
      <c r="K464" s="13"/>
      <c r="L464" s="169"/>
      <c r="M464" s="174"/>
      <c r="N464" s="175"/>
      <c r="O464" s="175"/>
      <c r="P464" s="175"/>
      <c r="Q464" s="175"/>
      <c r="R464" s="175"/>
      <c r="S464" s="175"/>
      <c r="T464" s="17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71" t="s">
        <v>135</v>
      </c>
      <c r="AU464" s="171" t="s">
        <v>131</v>
      </c>
      <c r="AV464" s="13" t="s">
        <v>131</v>
      </c>
      <c r="AW464" s="13" t="s">
        <v>30</v>
      </c>
      <c r="AX464" s="13" t="s">
        <v>69</v>
      </c>
      <c r="AY464" s="171" t="s">
        <v>122</v>
      </c>
    </row>
    <row r="465" s="15" customFormat="1">
      <c r="A465" s="15"/>
      <c r="B465" s="184"/>
      <c r="C465" s="15"/>
      <c r="D465" s="170" t="s">
        <v>135</v>
      </c>
      <c r="E465" s="185" t="s">
        <v>3</v>
      </c>
      <c r="F465" s="186" t="s">
        <v>145</v>
      </c>
      <c r="G465" s="15"/>
      <c r="H465" s="187">
        <v>18</v>
      </c>
      <c r="I465" s="15"/>
      <c r="J465" s="15"/>
      <c r="K465" s="15"/>
      <c r="L465" s="184"/>
      <c r="M465" s="188"/>
      <c r="N465" s="189"/>
      <c r="O465" s="189"/>
      <c r="P465" s="189"/>
      <c r="Q465" s="189"/>
      <c r="R465" s="189"/>
      <c r="S465" s="189"/>
      <c r="T465" s="190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185" t="s">
        <v>135</v>
      </c>
      <c r="AU465" s="185" t="s">
        <v>131</v>
      </c>
      <c r="AV465" s="15" t="s">
        <v>130</v>
      </c>
      <c r="AW465" s="15" t="s">
        <v>30</v>
      </c>
      <c r="AX465" s="15" t="s">
        <v>74</v>
      </c>
      <c r="AY465" s="185" t="s">
        <v>122</v>
      </c>
    </row>
    <row r="466" s="2" customFormat="1" ht="16.5" customHeight="1">
      <c r="A466" s="33"/>
      <c r="B466" s="152"/>
      <c r="C466" s="153" t="s">
        <v>747</v>
      </c>
      <c r="D466" s="153" t="s">
        <v>125</v>
      </c>
      <c r="E466" s="154" t="s">
        <v>748</v>
      </c>
      <c r="F466" s="155" t="s">
        <v>749</v>
      </c>
      <c r="G466" s="156" t="s">
        <v>344</v>
      </c>
      <c r="H466" s="157">
        <v>1</v>
      </c>
      <c r="I466" s="158">
        <v>111.54000000000001</v>
      </c>
      <c r="J466" s="158">
        <f>ROUND(I466*H466,2)</f>
        <v>111.54000000000001</v>
      </c>
      <c r="K466" s="155" t="s">
        <v>129</v>
      </c>
      <c r="L466" s="34"/>
      <c r="M466" s="159" t="s">
        <v>3</v>
      </c>
      <c r="N466" s="160" t="s">
        <v>41</v>
      </c>
      <c r="O466" s="161">
        <v>0.097000000000000003</v>
      </c>
      <c r="P466" s="161">
        <f>O466*H466</f>
        <v>0.097000000000000003</v>
      </c>
      <c r="Q466" s="161">
        <v>0</v>
      </c>
      <c r="R466" s="161">
        <f>Q466*H466</f>
        <v>0</v>
      </c>
      <c r="S466" s="161">
        <v>0</v>
      </c>
      <c r="T466" s="162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63" t="s">
        <v>231</v>
      </c>
      <c r="AT466" s="163" t="s">
        <v>125</v>
      </c>
      <c r="AU466" s="163" t="s">
        <v>131</v>
      </c>
      <c r="AY466" s="20" t="s">
        <v>122</v>
      </c>
      <c r="BE466" s="164">
        <f>IF(N466="základní",J466,0)</f>
        <v>0</v>
      </c>
      <c r="BF466" s="164">
        <f>IF(N466="snížená",J466,0)</f>
        <v>111.54000000000001</v>
      </c>
      <c r="BG466" s="164">
        <f>IF(N466="zákl. přenesená",J466,0)</f>
        <v>0</v>
      </c>
      <c r="BH466" s="164">
        <f>IF(N466="sníž. přenesená",J466,0)</f>
        <v>0</v>
      </c>
      <c r="BI466" s="164">
        <f>IF(N466="nulová",J466,0)</f>
        <v>0</v>
      </c>
      <c r="BJ466" s="20" t="s">
        <v>131</v>
      </c>
      <c r="BK466" s="164">
        <f>ROUND(I466*H466,2)</f>
        <v>111.54000000000001</v>
      </c>
      <c r="BL466" s="20" t="s">
        <v>231</v>
      </c>
      <c r="BM466" s="163" t="s">
        <v>750</v>
      </c>
    </row>
    <row r="467" s="2" customFormat="1">
      <c r="A467" s="33"/>
      <c r="B467" s="34"/>
      <c r="C467" s="33"/>
      <c r="D467" s="165" t="s">
        <v>133</v>
      </c>
      <c r="E467" s="33"/>
      <c r="F467" s="166" t="s">
        <v>751</v>
      </c>
      <c r="G467" s="33"/>
      <c r="H467" s="33"/>
      <c r="I467" s="33"/>
      <c r="J467" s="33"/>
      <c r="K467" s="33"/>
      <c r="L467" s="34"/>
      <c r="M467" s="167"/>
      <c r="N467" s="168"/>
      <c r="O467" s="66"/>
      <c r="P467" s="66"/>
      <c r="Q467" s="66"/>
      <c r="R467" s="66"/>
      <c r="S467" s="66"/>
      <c r="T467" s="67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T467" s="20" t="s">
        <v>133</v>
      </c>
      <c r="AU467" s="20" t="s">
        <v>131</v>
      </c>
    </row>
    <row r="468" s="2" customFormat="1" ht="16.5" customHeight="1">
      <c r="A468" s="33"/>
      <c r="B468" s="152"/>
      <c r="C468" s="191" t="s">
        <v>752</v>
      </c>
      <c r="D468" s="191" t="s">
        <v>318</v>
      </c>
      <c r="E468" s="192" t="s">
        <v>753</v>
      </c>
      <c r="F468" s="193" t="s">
        <v>754</v>
      </c>
      <c r="G468" s="194" t="s">
        <v>344</v>
      </c>
      <c r="H468" s="195">
        <v>1</v>
      </c>
      <c r="I468" s="196">
        <v>2730</v>
      </c>
      <c r="J468" s="196">
        <f>ROUND(I468*H468,2)</f>
        <v>2730</v>
      </c>
      <c r="K468" s="193" t="s">
        <v>129</v>
      </c>
      <c r="L468" s="197"/>
      <c r="M468" s="198" t="s">
        <v>3</v>
      </c>
      <c r="N468" s="199" t="s">
        <v>41</v>
      </c>
      <c r="O468" s="161">
        <v>0</v>
      </c>
      <c r="P468" s="161">
        <f>O468*H468</f>
        <v>0</v>
      </c>
      <c r="Q468" s="161">
        <v>0.00025999999999999998</v>
      </c>
      <c r="R468" s="161">
        <f>Q468*H468</f>
        <v>0.00025999999999999998</v>
      </c>
      <c r="S468" s="161">
        <v>0</v>
      </c>
      <c r="T468" s="162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63" t="s">
        <v>321</v>
      </c>
      <c r="AT468" s="163" t="s">
        <v>318</v>
      </c>
      <c r="AU468" s="163" t="s">
        <v>131</v>
      </c>
      <c r="AY468" s="20" t="s">
        <v>122</v>
      </c>
      <c r="BE468" s="164">
        <f>IF(N468="základní",J468,0)</f>
        <v>0</v>
      </c>
      <c r="BF468" s="164">
        <f>IF(N468="snížená",J468,0)</f>
        <v>2730</v>
      </c>
      <c r="BG468" s="164">
        <f>IF(N468="zákl. přenesená",J468,0)</f>
        <v>0</v>
      </c>
      <c r="BH468" s="164">
        <f>IF(N468="sníž. přenesená",J468,0)</f>
        <v>0</v>
      </c>
      <c r="BI468" s="164">
        <f>IF(N468="nulová",J468,0)</f>
        <v>0</v>
      </c>
      <c r="BJ468" s="20" t="s">
        <v>131</v>
      </c>
      <c r="BK468" s="164">
        <f>ROUND(I468*H468,2)</f>
        <v>2730</v>
      </c>
      <c r="BL468" s="20" t="s">
        <v>231</v>
      </c>
      <c r="BM468" s="163" t="s">
        <v>755</v>
      </c>
    </row>
    <row r="469" s="2" customFormat="1" ht="16.5" customHeight="1">
      <c r="A469" s="33"/>
      <c r="B469" s="152"/>
      <c r="C469" s="153" t="s">
        <v>756</v>
      </c>
      <c r="D469" s="153" t="s">
        <v>125</v>
      </c>
      <c r="E469" s="154" t="s">
        <v>757</v>
      </c>
      <c r="F469" s="155" t="s">
        <v>758</v>
      </c>
      <c r="G469" s="156" t="s">
        <v>344</v>
      </c>
      <c r="H469" s="157">
        <v>2</v>
      </c>
      <c r="I469" s="158">
        <v>253.5</v>
      </c>
      <c r="J469" s="158">
        <f>ROUND(I469*H469,2)</f>
        <v>507</v>
      </c>
      <c r="K469" s="155" t="s">
        <v>129</v>
      </c>
      <c r="L469" s="34"/>
      <c r="M469" s="159" t="s">
        <v>3</v>
      </c>
      <c r="N469" s="160" t="s">
        <v>41</v>
      </c>
      <c r="O469" s="161">
        <v>0.22</v>
      </c>
      <c r="P469" s="161">
        <f>O469*H469</f>
        <v>0.44</v>
      </c>
      <c r="Q469" s="161">
        <v>0</v>
      </c>
      <c r="R469" s="161">
        <f>Q469*H469</f>
        <v>0</v>
      </c>
      <c r="S469" s="161">
        <v>0</v>
      </c>
      <c r="T469" s="162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3" t="s">
        <v>231</v>
      </c>
      <c r="AT469" s="163" t="s">
        <v>125</v>
      </c>
      <c r="AU469" s="163" t="s">
        <v>131</v>
      </c>
      <c r="AY469" s="20" t="s">
        <v>122</v>
      </c>
      <c r="BE469" s="164">
        <f>IF(N469="základní",J469,0)</f>
        <v>0</v>
      </c>
      <c r="BF469" s="164">
        <f>IF(N469="snížená",J469,0)</f>
        <v>507</v>
      </c>
      <c r="BG469" s="164">
        <f>IF(N469="zákl. přenesená",J469,0)</f>
        <v>0</v>
      </c>
      <c r="BH469" s="164">
        <f>IF(N469="sníž. přenesená",J469,0)</f>
        <v>0</v>
      </c>
      <c r="BI469" s="164">
        <f>IF(N469="nulová",J469,0)</f>
        <v>0</v>
      </c>
      <c r="BJ469" s="20" t="s">
        <v>131</v>
      </c>
      <c r="BK469" s="164">
        <f>ROUND(I469*H469,2)</f>
        <v>507</v>
      </c>
      <c r="BL469" s="20" t="s">
        <v>231</v>
      </c>
      <c r="BM469" s="163" t="s">
        <v>759</v>
      </c>
    </row>
    <row r="470" s="2" customFormat="1">
      <c r="A470" s="33"/>
      <c r="B470" s="34"/>
      <c r="C470" s="33"/>
      <c r="D470" s="165" t="s">
        <v>133</v>
      </c>
      <c r="E470" s="33"/>
      <c r="F470" s="166" t="s">
        <v>760</v>
      </c>
      <c r="G470" s="33"/>
      <c r="H470" s="33"/>
      <c r="I470" s="33"/>
      <c r="J470" s="33"/>
      <c r="K470" s="33"/>
      <c r="L470" s="34"/>
      <c r="M470" s="167"/>
      <c r="N470" s="168"/>
      <c r="O470" s="66"/>
      <c r="P470" s="66"/>
      <c r="Q470" s="66"/>
      <c r="R470" s="66"/>
      <c r="S470" s="66"/>
      <c r="T470" s="67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20" t="s">
        <v>133</v>
      </c>
      <c r="AU470" s="20" t="s">
        <v>131</v>
      </c>
    </row>
    <row r="471" s="2" customFormat="1" ht="16.5" customHeight="1">
      <c r="A471" s="33"/>
      <c r="B471" s="152"/>
      <c r="C471" s="153" t="s">
        <v>761</v>
      </c>
      <c r="D471" s="153" t="s">
        <v>125</v>
      </c>
      <c r="E471" s="154" t="s">
        <v>762</v>
      </c>
      <c r="F471" s="155" t="s">
        <v>763</v>
      </c>
      <c r="G471" s="156" t="s">
        <v>344</v>
      </c>
      <c r="H471" s="157">
        <v>4</v>
      </c>
      <c r="I471" s="158">
        <v>241.80000000000001</v>
      </c>
      <c r="J471" s="158">
        <f>ROUND(I471*H471,2)</f>
        <v>967.20000000000005</v>
      </c>
      <c r="K471" s="155" t="s">
        <v>129</v>
      </c>
      <c r="L471" s="34"/>
      <c r="M471" s="159" t="s">
        <v>3</v>
      </c>
      <c r="N471" s="160" t="s">
        <v>41</v>
      </c>
      <c r="O471" s="161">
        <v>0.20999999999999999</v>
      </c>
      <c r="P471" s="161">
        <f>O471*H471</f>
        <v>0.83999999999999997</v>
      </c>
      <c r="Q471" s="161">
        <v>0</v>
      </c>
      <c r="R471" s="161">
        <f>Q471*H471</f>
        <v>0</v>
      </c>
      <c r="S471" s="161">
        <v>0</v>
      </c>
      <c r="T471" s="162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3" t="s">
        <v>231</v>
      </c>
      <c r="AT471" s="163" t="s">
        <v>125</v>
      </c>
      <c r="AU471" s="163" t="s">
        <v>131</v>
      </c>
      <c r="AY471" s="20" t="s">
        <v>122</v>
      </c>
      <c r="BE471" s="164">
        <f>IF(N471="základní",J471,0)</f>
        <v>0</v>
      </c>
      <c r="BF471" s="164">
        <f>IF(N471="snížená",J471,0)</f>
        <v>967.20000000000005</v>
      </c>
      <c r="BG471" s="164">
        <f>IF(N471="zákl. přenesená",J471,0)</f>
        <v>0</v>
      </c>
      <c r="BH471" s="164">
        <f>IF(N471="sníž. přenesená",J471,0)</f>
        <v>0</v>
      </c>
      <c r="BI471" s="164">
        <f>IF(N471="nulová",J471,0)</f>
        <v>0</v>
      </c>
      <c r="BJ471" s="20" t="s">
        <v>131</v>
      </c>
      <c r="BK471" s="164">
        <f>ROUND(I471*H471,2)</f>
        <v>967.20000000000005</v>
      </c>
      <c r="BL471" s="20" t="s">
        <v>231</v>
      </c>
      <c r="BM471" s="163" t="s">
        <v>764</v>
      </c>
    </row>
    <row r="472" s="2" customFormat="1">
      <c r="A472" s="33"/>
      <c r="B472" s="34"/>
      <c r="C472" s="33"/>
      <c r="D472" s="165" t="s">
        <v>133</v>
      </c>
      <c r="E472" s="33"/>
      <c r="F472" s="166" t="s">
        <v>765</v>
      </c>
      <c r="G472" s="33"/>
      <c r="H472" s="33"/>
      <c r="I472" s="33"/>
      <c r="J472" s="33"/>
      <c r="K472" s="33"/>
      <c r="L472" s="34"/>
      <c r="M472" s="167"/>
      <c r="N472" s="168"/>
      <c r="O472" s="66"/>
      <c r="P472" s="66"/>
      <c r="Q472" s="66"/>
      <c r="R472" s="66"/>
      <c r="S472" s="66"/>
      <c r="T472" s="67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20" t="s">
        <v>133</v>
      </c>
      <c r="AU472" s="20" t="s">
        <v>131</v>
      </c>
    </row>
    <row r="473" s="2" customFormat="1" ht="24.15" customHeight="1">
      <c r="A473" s="33"/>
      <c r="B473" s="152"/>
      <c r="C473" s="153" t="s">
        <v>766</v>
      </c>
      <c r="D473" s="153" t="s">
        <v>125</v>
      </c>
      <c r="E473" s="154" t="s">
        <v>767</v>
      </c>
      <c r="F473" s="155" t="s">
        <v>768</v>
      </c>
      <c r="G473" s="156" t="s">
        <v>327</v>
      </c>
      <c r="H473" s="157">
        <v>50.170000000000002</v>
      </c>
      <c r="I473" s="158">
        <v>0.81000000000000005</v>
      </c>
      <c r="J473" s="158">
        <f>ROUND(I473*H473,2)</f>
        <v>40.640000000000001</v>
      </c>
      <c r="K473" s="155" t="s">
        <v>129</v>
      </c>
      <c r="L473" s="34"/>
      <c r="M473" s="159" t="s">
        <v>3</v>
      </c>
      <c r="N473" s="160" t="s">
        <v>41</v>
      </c>
      <c r="O473" s="161">
        <v>0</v>
      </c>
      <c r="P473" s="161">
        <f>O473*H473</f>
        <v>0</v>
      </c>
      <c r="Q473" s="161">
        <v>0</v>
      </c>
      <c r="R473" s="161">
        <f>Q473*H473</f>
        <v>0</v>
      </c>
      <c r="S473" s="161">
        <v>0</v>
      </c>
      <c r="T473" s="162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63" t="s">
        <v>231</v>
      </c>
      <c r="AT473" s="163" t="s">
        <v>125</v>
      </c>
      <c r="AU473" s="163" t="s">
        <v>131</v>
      </c>
      <c r="AY473" s="20" t="s">
        <v>122</v>
      </c>
      <c r="BE473" s="164">
        <f>IF(N473="základní",J473,0)</f>
        <v>0</v>
      </c>
      <c r="BF473" s="164">
        <f>IF(N473="snížená",J473,0)</f>
        <v>40.640000000000001</v>
      </c>
      <c r="BG473" s="164">
        <f>IF(N473="zákl. přenesená",J473,0)</f>
        <v>0</v>
      </c>
      <c r="BH473" s="164">
        <f>IF(N473="sníž. přenesená",J473,0)</f>
        <v>0</v>
      </c>
      <c r="BI473" s="164">
        <f>IF(N473="nulová",J473,0)</f>
        <v>0</v>
      </c>
      <c r="BJ473" s="20" t="s">
        <v>131</v>
      </c>
      <c r="BK473" s="164">
        <f>ROUND(I473*H473,2)</f>
        <v>40.640000000000001</v>
      </c>
      <c r="BL473" s="20" t="s">
        <v>231</v>
      </c>
      <c r="BM473" s="163" t="s">
        <v>769</v>
      </c>
    </row>
    <row r="474" s="2" customFormat="1">
      <c r="A474" s="33"/>
      <c r="B474" s="34"/>
      <c r="C474" s="33"/>
      <c r="D474" s="165" t="s">
        <v>133</v>
      </c>
      <c r="E474" s="33"/>
      <c r="F474" s="166" t="s">
        <v>770</v>
      </c>
      <c r="G474" s="33"/>
      <c r="H474" s="33"/>
      <c r="I474" s="33"/>
      <c r="J474" s="33"/>
      <c r="K474" s="33"/>
      <c r="L474" s="34"/>
      <c r="M474" s="167"/>
      <c r="N474" s="168"/>
      <c r="O474" s="66"/>
      <c r="P474" s="66"/>
      <c r="Q474" s="66"/>
      <c r="R474" s="66"/>
      <c r="S474" s="66"/>
      <c r="T474" s="67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20" t="s">
        <v>133</v>
      </c>
      <c r="AU474" s="20" t="s">
        <v>131</v>
      </c>
    </row>
    <row r="475" s="12" customFormat="1" ht="22.8" customHeight="1">
      <c r="A475" s="12"/>
      <c r="B475" s="140"/>
      <c r="C475" s="12"/>
      <c r="D475" s="141" t="s">
        <v>68</v>
      </c>
      <c r="E475" s="150" t="s">
        <v>771</v>
      </c>
      <c r="F475" s="150" t="s">
        <v>772</v>
      </c>
      <c r="G475" s="12"/>
      <c r="H475" s="12"/>
      <c r="I475" s="12"/>
      <c r="J475" s="151">
        <f>BK475</f>
        <v>14278.1</v>
      </c>
      <c r="K475" s="12"/>
      <c r="L475" s="140"/>
      <c r="M475" s="144"/>
      <c r="N475" s="145"/>
      <c r="O475" s="145"/>
      <c r="P475" s="146">
        <f>SUM(P476:P482)</f>
        <v>3.141</v>
      </c>
      <c r="Q475" s="145"/>
      <c r="R475" s="146">
        <f>SUM(R476:R482)</f>
        <v>0.012109999999999999</v>
      </c>
      <c r="S475" s="145"/>
      <c r="T475" s="147">
        <f>SUM(T476:T482)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141" t="s">
        <v>131</v>
      </c>
      <c r="AT475" s="148" t="s">
        <v>68</v>
      </c>
      <c r="AU475" s="148" t="s">
        <v>74</v>
      </c>
      <c r="AY475" s="141" t="s">
        <v>122</v>
      </c>
      <c r="BK475" s="149">
        <f>SUM(BK476:BK482)</f>
        <v>14278.1</v>
      </c>
    </row>
    <row r="476" s="2" customFormat="1" ht="16.5" customHeight="1">
      <c r="A476" s="33"/>
      <c r="B476" s="152"/>
      <c r="C476" s="153" t="s">
        <v>773</v>
      </c>
      <c r="D476" s="153" t="s">
        <v>125</v>
      </c>
      <c r="E476" s="154" t="s">
        <v>774</v>
      </c>
      <c r="F476" s="155" t="s">
        <v>775</v>
      </c>
      <c r="G476" s="156" t="s">
        <v>344</v>
      </c>
      <c r="H476" s="157">
        <v>3</v>
      </c>
      <c r="I476" s="158">
        <v>211</v>
      </c>
      <c r="J476" s="158">
        <f>ROUND(I476*H476,2)</f>
        <v>633</v>
      </c>
      <c r="K476" s="155" t="s">
        <v>3</v>
      </c>
      <c r="L476" s="34"/>
      <c r="M476" s="159" t="s">
        <v>3</v>
      </c>
      <c r="N476" s="160" t="s">
        <v>41</v>
      </c>
      <c r="O476" s="161">
        <v>0.48299999999999998</v>
      </c>
      <c r="P476" s="161">
        <f>O476*H476</f>
        <v>1.4489999999999998</v>
      </c>
      <c r="Q476" s="161">
        <v>0</v>
      </c>
      <c r="R476" s="161">
        <f>Q476*H476</f>
        <v>0</v>
      </c>
      <c r="S476" s="161">
        <v>0</v>
      </c>
      <c r="T476" s="162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63" t="s">
        <v>231</v>
      </c>
      <c r="AT476" s="163" t="s">
        <v>125</v>
      </c>
      <c r="AU476" s="163" t="s">
        <v>131</v>
      </c>
      <c r="AY476" s="20" t="s">
        <v>122</v>
      </c>
      <c r="BE476" s="164">
        <f>IF(N476="základní",J476,0)</f>
        <v>0</v>
      </c>
      <c r="BF476" s="164">
        <f>IF(N476="snížená",J476,0)</f>
        <v>633</v>
      </c>
      <c r="BG476" s="164">
        <f>IF(N476="zákl. přenesená",J476,0)</f>
        <v>0</v>
      </c>
      <c r="BH476" s="164">
        <f>IF(N476="sníž. přenesená",J476,0)</f>
        <v>0</v>
      </c>
      <c r="BI476" s="164">
        <f>IF(N476="nulová",J476,0)</f>
        <v>0</v>
      </c>
      <c r="BJ476" s="20" t="s">
        <v>131</v>
      </c>
      <c r="BK476" s="164">
        <f>ROUND(I476*H476,2)</f>
        <v>633</v>
      </c>
      <c r="BL476" s="20" t="s">
        <v>231</v>
      </c>
      <c r="BM476" s="163" t="s">
        <v>776</v>
      </c>
    </row>
    <row r="477" s="2" customFormat="1" ht="16.5" customHeight="1">
      <c r="A477" s="33"/>
      <c r="B477" s="152"/>
      <c r="C477" s="191" t="s">
        <v>777</v>
      </c>
      <c r="D477" s="191" t="s">
        <v>318</v>
      </c>
      <c r="E477" s="192" t="s">
        <v>778</v>
      </c>
      <c r="F477" s="193" t="s">
        <v>779</v>
      </c>
      <c r="G477" s="194" t="s">
        <v>344</v>
      </c>
      <c r="H477" s="195">
        <v>3</v>
      </c>
      <c r="I477" s="196">
        <v>2980</v>
      </c>
      <c r="J477" s="196">
        <f>ROUND(I477*H477,2)</f>
        <v>8940</v>
      </c>
      <c r="K477" s="193" t="s">
        <v>3</v>
      </c>
      <c r="L477" s="197"/>
      <c r="M477" s="198" t="s">
        <v>3</v>
      </c>
      <c r="N477" s="199" t="s">
        <v>41</v>
      </c>
      <c r="O477" s="161">
        <v>0</v>
      </c>
      <c r="P477" s="161">
        <f>O477*H477</f>
        <v>0</v>
      </c>
      <c r="Q477" s="161">
        <v>0.00056999999999999998</v>
      </c>
      <c r="R477" s="161">
        <f>Q477*H477</f>
        <v>0.0017099999999999999</v>
      </c>
      <c r="S477" s="161">
        <v>0</v>
      </c>
      <c r="T477" s="162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63" t="s">
        <v>321</v>
      </c>
      <c r="AT477" s="163" t="s">
        <v>318</v>
      </c>
      <c r="AU477" s="163" t="s">
        <v>131</v>
      </c>
      <c r="AY477" s="20" t="s">
        <v>122</v>
      </c>
      <c r="BE477" s="164">
        <f>IF(N477="základní",J477,0)</f>
        <v>0</v>
      </c>
      <c r="BF477" s="164">
        <f>IF(N477="snížená",J477,0)</f>
        <v>8940</v>
      </c>
      <c r="BG477" s="164">
        <f>IF(N477="zákl. přenesená",J477,0)</f>
        <v>0</v>
      </c>
      <c r="BH477" s="164">
        <f>IF(N477="sníž. přenesená",J477,0)</f>
        <v>0</v>
      </c>
      <c r="BI477" s="164">
        <f>IF(N477="nulová",J477,0)</f>
        <v>0</v>
      </c>
      <c r="BJ477" s="20" t="s">
        <v>131</v>
      </c>
      <c r="BK477" s="164">
        <f>ROUND(I477*H477,2)</f>
        <v>8940</v>
      </c>
      <c r="BL477" s="20" t="s">
        <v>231</v>
      </c>
      <c r="BM477" s="163" t="s">
        <v>780</v>
      </c>
    </row>
    <row r="478" s="2" customFormat="1" ht="16.5" customHeight="1">
      <c r="A478" s="33"/>
      <c r="B478" s="152"/>
      <c r="C478" s="153" t="s">
        <v>781</v>
      </c>
      <c r="D478" s="153" t="s">
        <v>125</v>
      </c>
      <c r="E478" s="154" t="s">
        <v>782</v>
      </c>
      <c r="F478" s="155" t="s">
        <v>783</v>
      </c>
      <c r="G478" s="156" t="s">
        <v>344</v>
      </c>
      <c r="H478" s="157">
        <v>1</v>
      </c>
      <c r="I478" s="158">
        <v>757</v>
      </c>
      <c r="J478" s="158">
        <f>ROUND(I478*H478,2)</f>
        <v>757</v>
      </c>
      <c r="K478" s="155" t="s">
        <v>129</v>
      </c>
      <c r="L478" s="34"/>
      <c r="M478" s="159" t="s">
        <v>3</v>
      </c>
      <c r="N478" s="160" t="s">
        <v>41</v>
      </c>
      <c r="O478" s="161">
        <v>1.692</v>
      </c>
      <c r="P478" s="161">
        <f>O478*H478</f>
        <v>1.692</v>
      </c>
      <c r="Q478" s="161">
        <v>0</v>
      </c>
      <c r="R478" s="161">
        <f>Q478*H478</f>
        <v>0</v>
      </c>
      <c r="S478" s="161">
        <v>0</v>
      </c>
      <c r="T478" s="162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63" t="s">
        <v>231</v>
      </c>
      <c r="AT478" s="163" t="s">
        <v>125</v>
      </c>
      <c r="AU478" s="163" t="s">
        <v>131</v>
      </c>
      <c r="AY478" s="20" t="s">
        <v>122</v>
      </c>
      <c r="BE478" s="164">
        <f>IF(N478="základní",J478,0)</f>
        <v>0</v>
      </c>
      <c r="BF478" s="164">
        <f>IF(N478="snížená",J478,0)</f>
        <v>757</v>
      </c>
      <c r="BG478" s="164">
        <f>IF(N478="zákl. přenesená",J478,0)</f>
        <v>0</v>
      </c>
      <c r="BH478" s="164">
        <f>IF(N478="sníž. přenesená",J478,0)</f>
        <v>0</v>
      </c>
      <c r="BI478" s="164">
        <f>IF(N478="nulová",J478,0)</f>
        <v>0</v>
      </c>
      <c r="BJ478" s="20" t="s">
        <v>131</v>
      </c>
      <c r="BK478" s="164">
        <f>ROUND(I478*H478,2)</f>
        <v>757</v>
      </c>
      <c r="BL478" s="20" t="s">
        <v>231</v>
      </c>
      <c r="BM478" s="163" t="s">
        <v>784</v>
      </c>
    </row>
    <row r="479" s="2" customFormat="1">
      <c r="A479" s="33"/>
      <c r="B479" s="34"/>
      <c r="C479" s="33"/>
      <c r="D479" s="165" t="s">
        <v>133</v>
      </c>
      <c r="E479" s="33"/>
      <c r="F479" s="166" t="s">
        <v>785</v>
      </c>
      <c r="G479" s="33"/>
      <c r="H479" s="33"/>
      <c r="I479" s="33"/>
      <c r="J479" s="33"/>
      <c r="K479" s="33"/>
      <c r="L479" s="34"/>
      <c r="M479" s="167"/>
      <c r="N479" s="168"/>
      <c r="O479" s="66"/>
      <c r="P479" s="66"/>
      <c r="Q479" s="66"/>
      <c r="R479" s="66"/>
      <c r="S479" s="66"/>
      <c r="T479" s="67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T479" s="20" t="s">
        <v>133</v>
      </c>
      <c r="AU479" s="20" t="s">
        <v>131</v>
      </c>
    </row>
    <row r="480" s="2" customFormat="1" ht="16.5" customHeight="1">
      <c r="A480" s="33"/>
      <c r="B480" s="152"/>
      <c r="C480" s="191" t="s">
        <v>786</v>
      </c>
      <c r="D480" s="191" t="s">
        <v>318</v>
      </c>
      <c r="E480" s="192" t="s">
        <v>787</v>
      </c>
      <c r="F480" s="193" t="s">
        <v>788</v>
      </c>
      <c r="G480" s="194" t="s">
        <v>344</v>
      </c>
      <c r="H480" s="195">
        <v>1</v>
      </c>
      <c r="I480" s="196">
        <v>3870</v>
      </c>
      <c r="J480" s="196">
        <f>ROUND(I480*H480,2)</f>
        <v>3870</v>
      </c>
      <c r="K480" s="193" t="s">
        <v>129</v>
      </c>
      <c r="L480" s="197"/>
      <c r="M480" s="198" t="s">
        <v>3</v>
      </c>
      <c r="N480" s="199" t="s">
        <v>41</v>
      </c>
      <c r="O480" s="161">
        <v>0</v>
      </c>
      <c r="P480" s="161">
        <f>O480*H480</f>
        <v>0</v>
      </c>
      <c r="Q480" s="161">
        <v>0.0104</v>
      </c>
      <c r="R480" s="161">
        <f>Q480*H480</f>
        <v>0.0104</v>
      </c>
      <c r="S480" s="161">
        <v>0</v>
      </c>
      <c r="T480" s="162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63" t="s">
        <v>321</v>
      </c>
      <c r="AT480" s="163" t="s">
        <v>318</v>
      </c>
      <c r="AU480" s="163" t="s">
        <v>131</v>
      </c>
      <c r="AY480" s="20" t="s">
        <v>122</v>
      </c>
      <c r="BE480" s="164">
        <f>IF(N480="základní",J480,0)</f>
        <v>0</v>
      </c>
      <c r="BF480" s="164">
        <f>IF(N480="snížená",J480,0)</f>
        <v>3870</v>
      </c>
      <c r="BG480" s="164">
        <f>IF(N480="zákl. přenesená",J480,0)</f>
        <v>0</v>
      </c>
      <c r="BH480" s="164">
        <f>IF(N480="sníž. přenesená",J480,0)</f>
        <v>0</v>
      </c>
      <c r="BI480" s="164">
        <f>IF(N480="nulová",J480,0)</f>
        <v>0</v>
      </c>
      <c r="BJ480" s="20" t="s">
        <v>131</v>
      </c>
      <c r="BK480" s="164">
        <f>ROUND(I480*H480,2)</f>
        <v>3870</v>
      </c>
      <c r="BL480" s="20" t="s">
        <v>231</v>
      </c>
      <c r="BM480" s="163" t="s">
        <v>789</v>
      </c>
    </row>
    <row r="481" s="2" customFormat="1" ht="24.15" customHeight="1">
      <c r="A481" s="33"/>
      <c r="B481" s="152"/>
      <c r="C481" s="153" t="s">
        <v>790</v>
      </c>
      <c r="D481" s="153" t="s">
        <v>125</v>
      </c>
      <c r="E481" s="154" t="s">
        <v>791</v>
      </c>
      <c r="F481" s="155" t="s">
        <v>792</v>
      </c>
      <c r="G481" s="156" t="s">
        <v>327</v>
      </c>
      <c r="H481" s="157">
        <v>142</v>
      </c>
      <c r="I481" s="158">
        <v>0.55000000000000004</v>
      </c>
      <c r="J481" s="158">
        <f>ROUND(I481*H481,2)</f>
        <v>78.099999999999994</v>
      </c>
      <c r="K481" s="155" t="s">
        <v>129</v>
      </c>
      <c r="L481" s="34"/>
      <c r="M481" s="159" t="s">
        <v>3</v>
      </c>
      <c r="N481" s="160" t="s">
        <v>41</v>
      </c>
      <c r="O481" s="161">
        <v>0</v>
      </c>
      <c r="P481" s="161">
        <f>O481*H481</f>
        <v>0</v>
      </c>
      <c r="Q481" s="161">
        <v>0</v>
      </c>
      <c r="R481" s="161">
        <f>Q481*H481</f>
        <v>0</v>
      </c>
      <c r="S481" s="161">
        <v>0</v>
      </c>
      <c r="T481" s="162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63" t="s">
        <v>231</v>
      </c>
      <c r="AT481" s="163" t="s">
        <v>125</v>
      </c>
      <c r="AU481" s="163" t="s">
        <v>131</v>
      </c>
      <c r="AY481" s="20" t="s">
        <v>122</v>
      </c>
      <c r="BE481" s="164">
        <f>IF(N481="základní",J481,0)</f>
        <v>0</v>
      </c>
      <c r="BF481" s="164">
        <f>IF(N481="snížená",J481,0)</f>
        <v>78.099999999999994</v>
      </c>
      <c r="BG481" s="164">
        <f>IF(N481="zákl. přenesená",J481,0)</f>
        <v>0</v>
      </c>
      <c r="BH481" s="164">
        <f>IF(N481="sníž. přenesená",J481,0)</f>
        <v>0</v>
      </c>
      <c r="BI481" s="164">
        <f>IF(N481="nulová",J481,0)</f>
        <v>0</v>
      </c>
      <c r="BJ481" s="20" t="s">
        <v>131</v>
      </c>
      <c r="BK481" s="164">
        <f>ROUND(I481*H481,2)</f>
        <v>78.099999999999994</v>
      </c>
      <c r="BL481" s="20" t="s">
        <v>231</v>
      </c>
      <c r="BM481" s="163" t="s">
        <v>793</v>
      </c>
    </row>
    <row r="482" s="2" customFormat="1">
      <c r="A482" s="33"/>
      <c r="B482" s="34"/>
      <c r="C482" s="33"/>
      <c r="D482" s="165" t="s">
        <v>133</v>
      </c>
      <c r="E482" s="33"/>
      <c r="F482" s="166" t="s">
        <v>794</v>
      </c>
      <c r="G482" s="33"/>
      <c r="H482" s="33"/>
      <c r="I482" s="33"/>
      <c r="J482" s="33"/>
      <c r="K482" s="33"/>
      <c r="L482" s="34"/>
      <c r="M482" s="167"/>
      <c r="N482" s="168"/>
      <c r="O482" s="66"/>
      <c r="P482" s="66"/>
      <c r="Q482" s="66"/>
      <c r="R482" s="66"/>
      <c r="S482" s="66"/>
      <c r="T482" s="67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20" t="s">
        <v>133</v>
      </c>
      <c r="AU482" s="20" t="s">
        <v>131</v>
      </c>
    </row>
    <row r="483" s="12" customFormat="1" ht="22.8" customHeight="1">
      <c r="A483" s="12"/>
      <c r="B483" s="140"/>
      <c r="C483" s="12"/>
      <c r="D483" s="141" t="s">
        <v>68</v>
      </c>
      <c r="E483" s="150" t="s">
        <v>795</v>
      </c>
      <c r="F483" s="150" t="s">
        <v>796</v>
      </c>
      <c r="G483" s="12"/>
      <c r="H483" s="12"/>
      <c r="I483" s="12"/>
      <c r="J483" s="151">
        <f>BK483</f>
        <v>4139.8299999999999</v>
      </c>
      <c r="K483" s="12"/>
      <c r="L483" s="140"/>
      <c r="M483" s="144"/>
      <c r="N483" s="145"/>
      <c r="O483" s="145"/>
      <c r="P483" s="146">
        <f>SUM(P484:P495)</f>
        <v>3.2413559999999997</v>
      </c>
      <c r="Q483" s="145"/>
      <c r="R483" s="146">
        <f>SUM(R484:R495)</f>
        <v>0.0027899999999999999</v>
      </c>
      <c r="S483" s="145"/>
      <c r="T483" s="147">
        <f>SUM(T484:T495)</f>
        <v>0.057382199999999994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41" t="s">
        <v>131</v>
      </c>
      <c r="AT483" s="148" t="s">
        <v>68</v>
      </c>
      <c r="AU483" s="148" t="s">
        <v>74</v>
      </c>
      <c r="AY483" s="141" t="s">
        <v>122</v>
      </c>
      <c r="BK483" s="149">
        <f>SUM(BK484:BK495)</f>
        <v>4139.8299999999999</v>
      </c>
    </row>
    <row r="484" s="2" customFormat="1" ht="16.5" customHeight="1">
      <c r="A484" s="33"/>
      <c r="B484" s="152"/>
      <c r="C484" s="153" t="s">
        <v>797</v>
      </c>
      <c r="D484" s="153" t="s">
        <v>125</v>
      </c>
      <c r="E484" s="154" t="s">
        <v>798</v>
      </c>
      <c r="F484" s="155" t="s">
        <v>799</v>
      </c>
      <c r="G484" s="156" t="s">
        <v>128</v>
      </c>
      <c r="H484" s="157">
        <v>5.3879999999999999</v>
      </c>
      <c r="I484" s="158">
        <v>159</v>
      </c>
      <c r="J484" s="158">
        <f>ROUND(I484*H484,2)</f>
        <v>856.69000000000005</v>
      </c>
      <c r="K484" s="155" t="s">
        <v>129</v>
      </c>
      <c r="L484" s="34"/>
      <c r="M484" s="159" t="s">
        <v>3</v>
      </c>
      <c r="N484" s="160" t="s">
        <v>41</v>
      </c>
      <c r="O484" s="161">
        <v>0.28699999999999998</v>
      </c>
      <c r="P484" s="161">
        <f>O484*H484</f>
        <v>1.5463559999999998</v>
      </c>
      <c r="Q484" s="161">
        <v>0</v>
      </c>
      <c r="R484" s="161">
        <f>Q484*H484</f>
        <v>0</v>
      </c>
      <c r="S484" s="161">
        <v>0.01065</v>
      </c>
      <c r="T484" s="162">
        <f>S484*H484</f>
        <v>0.057382199999999994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63" t="s">
        <v>231</v>
      </c>
      <c r="AT484" s="163" t="s">
        <v>125</v>
      </c>
      <c r="AU484" s="163" t="s">
        <v>131</v>
      </c>
      <c r="AY484" s="20" t="s">
        <v>122</v>
      </c>
      <c r="BE484" s="164">
        <f>IF(N484="základní",J484,0)</f>
        <v>0</v>
      </c>
      <c r="BF484" s="164">
        <f>IF(N484="snížená",J484,0)</f>
        <v>856.69000000000005</v>
      </c>
      <c r="BG484" s="164">
        <f>IF(N484="zákl. přenesená",J484,0)</f>
        <v>0</v>
      </c>
      <c r="BH484" s="164">
        <f>IF(N484="sníž. přenesená",J484,0)</f>
        <v>0</v>
      </c>
      <c r="BI484" s="164">
        <f>IF(N484="nulová",J484,0)</f>
        <v>0</v>
      </c>
      <c r="BJ484" s="20" t="s">
        <v>131</v>
      </c>
      <c r="BK484" s="164">
        <f>ROUND(I484*H484,2)</f>
        <v>856.69000000000005</v>
      </c>
      <c r="BL484" s="20" t="s">
        <v>231</v>
      </c>
      <c r="BM484" s="163" t="s">
        <v>800</v>
      </c>
    </row>
    <row r="485" s="2" customFormat="1">
      <c r="A485" s="33"/>
      <c r="B485" s="34"/>
      <c r="C485" s="33"/>
      <c r="D485" s="165" t="s">
        <v>133</v>
      </c>
      <c r="E485" s="33"/>
      <c r="F485" s="166" t="s">
        <v>801</v>
      </c>
      <c r="G485" s="33"/>
      <c r="H485" s="33"/>
      <c r="I485" s="33"/>
      <c r="J485" s="33"/>
      <c r="K485" s="33"/>
      <c r="L485" s="34"/>
      <c r="M485" s="167"/>
      <c r="N485" s="168"/>
      <c r="O485" s="66"/>
      <c r="P485" s="66"/>
      <c r="Q485" s="66"/>
      <c r="R485" s="66"/>
      <c r="S485" s="66"/>
      <c r="T485" s="67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T485" s="20" t="s">
        <v>133</v>
      </c>
      <c r="AU485" s="20" t="s">
        <v>131</v>
      </c>
    </row>
    <row r="486" s="13" customFormat="1">
      <c r="A486" s="13"/>
      <c r="B486" s="169"/>
      <c r="C486" s="13"/>
      <c r="D486" s="170" t="s">
        <v>135</v>
      </c>
      <c r="E486" s="171" t="s">
        <v>3</v>
      </c>
      <c r="F486" s="172" t="s">
        <v>142</v>
      </c>
      <c r="G486" s="13"/>
      <c r="H486" s="173">
        <v>4.2450000000000001</v>
      </c>
      <c r="I486" s="13"/>
      <c r="J486" s="13"/>
      <c r="K486" s="13"/>
      <c r="L486" s="169"/>
      <c r="M486" s="174"/>
      <c r="N486" s="175"/>
      <c r="O486" s="175"/>
      <c r="P486" s="175"/>
      <c r="Q486" s="175"/>
      <c r="R486" s="175"/>
      <c r="S486" s="175"/>
      <c r="T486" s="17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71" t="s">
        <v>135</v>
      </c>
      <c r="AU486" s="171" t="s">
        <v>131</v>
      </c>
      <c r="AV486" s="13" t="s">
        <v>131</v>
      </c>
      <c r="AW486" s="13" t="s">
        <v>30</v>
      </c>
      <c r="AX486" s="13" t="s">
        <v>69</v>
      </c>
      <c r="AY486" s="171" t="s">
        <v>122</v>
      </c>
    </row>
    <row r="487" s="14" customFormat="1">
      <c r="A487" s="14"/>
      <c r="B487" s="177"/>
      <c r="C487" s="14"/>
      <c r="D487" s="170" t="s">
        <v>135</v>
      </c>
      <c r="E487" s="178" t="s">
        <v>3</v>
      </c>
      <c r="F487" s="179" t="s">
        <v>137</v>
      </c>
      <c r="G487" s="14"/>
      <c r="H487" s="180">
        <v>4.2450000000000001</v>
      </c>
      <c r="I487" s="14"/>
      <c r="J487" s="14"/>
      <c r="K487" s="14"/>
      <c r="L487" s="177"/>
      <c r="M487" s="181"/>
      <c r="N487" s="182"/>
      <c r="O487" s="182"/>
      <c r="P487" s="182"/>
      <c r="Q487" s="182"/>
      <c r="R487" s="182"/>
      <c r="S487" s="182"/>
      <c r="T487" s="18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78" t="s">
        <v>135</v>
      </c>
      <c r="AU487" s="178" t="s">
        <v>131</v>
      </c>
      <c r="AV487" s="14" t="s">
        <v>138</v>
      </c>
      <c r="AW487" s="14" t="s">
        <v>30</v>
      </c>
      <c r="AX487" s="14" t="s">
        <v>69</v>
      </c>
      <c r="AY487" s="178" t="s">
        <v>122</v>
      </c>
    </row>
    <row r="488" s="13" customFormat="1">
      <c r="A488" s="13"/>
      <c r="B488" s="169"/>
      <c r="C488" s="13"/>
      <c r="D488" s="170" t="s">
        <v>135</v>
      </c>
      <c r="E488" s="171" t="s">
        <v>3</v>
      </c>
      <c r="F488" s="172" t="s">
        <v>144</v>
      </c>
      <c r="G488" s="13"/>
      <c r="H488" s="173">
        <v>1.143</v>
      </c>
      <c r="I488" s="13"/>
      <c r="J488" s="13"/>
      <c r="K488" s="13"/>
      <c r="L488" s="169"/>
      <c r="M488" s="174"/>
      <c r="N488" s="175"/>
      <c r="O488" s="175"/>
      <c r="P488" s="175"/>
      <c r="Q488" s="175"/>
      <c r="R488" s="175"/>
      <c r="S488" s="175"/>
      <c r="T488" s="17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71" t="s">
        <v>135</v>
      </c>
      <c r="AU488" s="171" t="s">
        <v>131</v>
      </c>
      <c r="AV488" s="13" t="s">
        <v>131</v>
      </c>
      <c r="AW488" s="13" t="s">
        <v>30</v>
      </c>
      <c r="AX488" s="13" t="s">
        <v>69</v>
      </c>
      <c r="AY488" s="171" t="s">
        <v>122</v>
      </c>
    </row>
    <row r="489" s="14" customFormat="1">
      <c r="A489" s="14"/>
      <c r="B489" s="177"/>
      <c r="C489" s="14"/>
      <c r="D489" s="170" t="s">
        <v>135</v>
      </c>
      <c r="E489" s="178" t="s">
        <v>3</v>
      </c>
      <c r="F489" s="179" t="s">
        <v>137</v>
      </c>
      <c r="G489" s="14"/>
      <c r="H489" s="180">
        <v>1.143</v>
      </c>
      <c r="I489" s="14"/>
      <c r="J489" s="14"/>
      <c r="K489" s="14"/>
      <c r="L489" s="177"/>
      <c r="M489" s="181"/>
      <c r="N489" s="182"/>
      <c r="O489" s="182"/>
      <c r="P489" s="182"/>
      <c r="Q489" s="182"/>
      <c r="R489" s="182"/>
      <c r="S489" s="182"/>
      <c r="T489" s="18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178" t="s">
        <v>135</v>
      </c>
      <c r="AU489" s="178" t="s">
        <v>131</v>
      </c>
      <c r="AV489" s="14" t="s">
        <v>138</v>
      </c>
      <c r="AW489" s="14" t="s">
        <v>30</v>
      </c>
      <c r="AX489" s="14" t="s">
        <v>69</v>
      </c>
      <c r="AY489" s="178" t="s">
        <v>122</v>
      </c>
    </row>
    <row r="490" s="15" customFormat="1">
      <c r="A490" s="15"/>
      <c r="B490" s="184"/>
      <c r="C490" s="15"/>
      <c r="D490" s="170" t="s">
        <v>135</v>
      </c>
      <c r="E490" s="185" t="s">
        <v>3</v>
      </c>
      <c r="F490" s="186" t="s">
        <v>145</v>
      </c>
      <c r="G490" s="15"/>
      <c r="H490" s="187">
        <v>5.3879999999999999</v>
      </c>
      <c r="I490" s="15"/>
      <c r="J490" s="15"/>
      <c r="K490" s="15"/>
      <c r="L490" s="184"/>
      <c r="M490" s="188"/>
      <c r="N490" s="189"/>
      <c r="O490" s="189"/>
      <c r="P490" s="189"/>
      <c r="Q490" s="189"/>
      <c r="R490" s="189"/>
      <c r="S490" s="189"/>
      <c r="T490" s="190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185" t="s">
        <v>135</v>
      </c>
      <c r="AU490" s="185" t="s">
        <v>131</v>
      </c>
      <c r="AV490" s="15" t="s">
        <v>130</v>
      </c>
      <c r="AW490" s="15" t="s">
        <v>30</v>
      </c>
      <c r="AX490" s="15" t="s">
        <v>74</v>
      </c>
      <c r="AY490" s="185" t="s">
        <v>122</v>
      </c>
    </row>
    <row r="491" s="2" customFormat="1" ht="24.15" customHeight="1">
      <c r="A491" s="33"/>
      <c r="B491" s="152"/>
      <c r="C491" s="153" t="s">
        <v>802</v>
      </c>
      <c r="D491" s="153" t="s">
        <v>125</v>
      </c>
      <c r="E491" s="154" t="s">
        <v>803</v>
      </c>
      <c r="F491" s="155" t="s">
        <v>804</v>
      </c>
      <c r="G491" s="156" t="s">
        <v>344</v>
      </c>
      <c r="H491" s="157">
        <v>3</v>
      </c>
      <c r="I491" s="158">
        <v>322</v>
      </c>
      <c r="J491" s="158">
        <f>ROUND(I491*H491,2)</f>
        <v>966</v>
      </c>
      <c r="K491" s="155" t="s">
        <v>129</v>
      </c>
      <c r="L491" s="34"/>
      <c r="M491" s="159" t="s">
        <v>3</v>
      </c>
      <c r="N491" s="160" t="s">
        <v>41</v>
      </c>
      <c r="O491" s="161">
        <v>0.56499999999999995</v>
      </c>
      <c r="P491" s="161">
        <f>O491*H491</f>
        <v>1.6949999999999998</v>
      </c>
      <c r="Q491" s="161">
        <v>3.0000000000000001E-05</v>
      </c>
      <c r="R491" s="161">
        <f>Q491*H491</f>
        <v>9.0000000000000006E-05</v>
      </c>
      <c r="S491" s="161">
        <v>0</v>
      </c>
      <c r="T491" s="162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63" t="s">
        <v>231</v>
      </c>
      <c r="AT491" s="163" t="s">
        <v>125</v>
      </c>
      <c r="AU491" s="163" t="s">
        <v>131</v>
      </c>
      <c r="AY491" s="20" t="s">
        <v>122</v>
      </c>
      <c r="BE491" s="164">
        <f>IF(N491="základní",J491,0)</f>
        <v>0</v>
      </c>
      <c r="BF491" s="164">
        <f>IF(N491="snížená",J491,0)</f>
        <v>966</v>
      </c>
      <c r="BG491" s="164">
        <f>IF(N491="zákl. přenesená",J491,0)</f>
        <v>0</v>
      </c>
      <c r="BH491" s="164">
        <f>IF(N491="sníž. přenesená",J491,0)</f>
        <v>0</v>
      </c>
      <c r="BI491" s="164">
        <f>IF(N491="nulová",J491,0)</f>
        <v>0</v>
      </c>
      <c r="BJ491" s="20" t="s">
        <v>131</v>
      </c>
      <c r="BK491" s="164">
        <f>ROUND(I491*H491,2)</f>
        <v>966</v>
      </c>
      <c r="BL491" s="20" t="s">
        <v>231</v>
      </c>
      <c r="BM491" s="163" t="s">
        <v>805</v>
      </c>
    </row>
    <row r="492" s="2" customFormat="1">
      <c r="A492" s="33"/>
      <c r="B492" s="34"/>
      <c r="C492" s="33"/>
      <c r="D492" s="165" t="s">
        <v>133</v>
      </c>
      <c r="E492" s="33"/>
      <c r="F492" s="166" t="s">
        <v>806</v>
      </c>
      <c r="G492" s="33"/>
      <c r="H492" s="33"/>
      <c r="I492" s="33"/>
      <c r="J492" s="33"/>
      <c r="K492" s="33"/>
      <c r="L492" s="34"/>
      <c r="M492" s="167"/>
      <c r="N492" s="168"/>
      <c r="O492" s="66"/>
      <c r="P492" s="66"/>
      <c r="Q492" s="66"/>
      <c r="R492" s="66"/>
      <c r="S492" s="66"/>
      <c r="T492" s="67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20" t="s">
        <v>133</v>
      </c>
      <c r="AU492" s="20" t="s">
        <v>131</v>
      </c>
    </row>
    <row r="493" s="2" customFormat="1" ht="16.5" customHeight="1">
      <c r="A493" s="33"/>
      <c r="B493" s="152"/>
      <c r="C493" s="191" t="s">
        <v>807</v>
      </c>
      <c r="D493" s="191" t="s">
        <v>318</v>
      </c>
      <c r="E493" s="192" t="s">
        <v>808</v>
      </c>
      <c r="F493" s="193" t="s">
        <v>809</v>
      </c>
      <c r="G493" s="194" t="s">
        <v>344</v>
      </c>
      <c r="H493" s="195">
        <v>3</v>
      </c>
      <c r="I493" s="196">
        <v>661</v>
      </c>
      <c r="J493" s="196">
        <f>ROUND(I493*H493,2)</f>
        <v>1983</v>
      </c>
      <c r="K493" s="193" t="s">
        <v>129</v>
      </c>
      <c r="L493" s="197"/>
      <c r="M493" s="198" t="s">
        <v>3</v>
      </c>
      <c r="N493" s="199" t="s">
        <v>41</v>
      </c>
      <c r="O493" s="161">
        <v>0</v>
      </c>
      <c r="P493" s="161">
        <f>O493*H493</f>
        <v>0</v>
      </c>
      <c r="Q493" s="161">
        <v>0.00089999999999999998</v>
      </c>
      <c r="R493" s="161">
        <f>Q493*H493</f>
        <v>0.0027000000000000001</v>
      </c>
      <c r="S493" s="161">
        <v>0</v>
      </c>
      <c r="T493" s="162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63" t="s">
        <v>321</v>
      </c>
      <c r="AT493" s="163" t="s">
        <v>318</v>
      </c>
      <c r="AU493" s="163" t="s">
        <v>131</v>
      </c>
      <c r="AY493" s="20" t="s">
        <v>122</v>
      </c>
      <c r="BE493" s="164">
        <f>IF(N493="základní",J493,0)</f>
        <v>0</v>
      </c>
      <c r="BF493" s="164">
        <f>IF(N493="snížená",J493,0)</f>
        <v>1983</v>
      </c>
      <c r="BG493" s="164">
        <f>IF(N493="zákl. přenesená",J493,0)</f>
        <v>0</v>
      </c>
      <c r="BH493" s="164">
        <f>IF(N493="sníž. přenesená",J493,0)</f>
        <v>0</v>
      </c>
      <c r="BI493" s="164">
        <f>IF(N493="nulová",J493,0)</f>
        <v>0</v>
      </c>
      <c r="BJ493" s="20" t="s">
        <v>131</v>
      </c>
      <c r="BK493" s="164">
        <f>ROUND(I493*H493,2)</f>
        <v>1983</v>
      </c>
      <c r="BL493" s="20" t="s">
        <v>231</v>
      </c>
      <c r="BM493" s="163" t="s">
        <v>810</v>
      </c>
    </row>
    <row r="494" s="2" customFormat="1" ht="24.15" customHeight="1">
      <c r="A494" s="33"/>
      <c r="B494" s="152"/>
      <c r="C494" s="153" t="s">
        <v>811</v>
      </c>
      <c r="D494" s="153" t="s">
        <v>125</v>
      </c>
      <c r="E494" s="154" t="s">
        <v>812</v>
      </c>
      <c r="F494" s="155" t="s">
        <v>813</v>
      </c>
      <c r="G494" s="156" t="s">
        <v>327</v>
      </c>
      <c r="H494" s="157">
        <v>38.057000000000002</v>
      </c>
      <c r="I494" s="158">
        <v>8.7799999999999994</v>
      </c>
      <c r="J494" s="158">
        <f>ROUND(I494*H494,2)</f>
        <v>334.13999999999999</v>
      </c>
      <c r="K494" s="155" t="s">
        <v>129</v>
      </c>
      <c r="L494" s="34"/>
      <c r="M494" s="159" t="s">
        <v>3</v>
      </c>
      <c r="N494" s="160" t="s">
        <v>41</v>
      </c>
      <c r="O494" s="161">
        <v>0</v>
      </c>
      <c r="P494" s="161">
        <f>O494*H494</f>
        <v>0</v>
      </c>
      <c r="Q494" s="161">
        <v>0</v>
      </c>
      <c r="R494" s="161">
        <f>Q494*H494</f>
        <v>0</v>
      </c>
      <c r="S494" s="161">
        <v>0</v>
      </c>
      <c r="T494" s="162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63" t="s">
        <v>231</v>
      </c>
      <c r="AT494" s="163" t="s">
        <v>125</v>
      </c>
      <c r="AU494" s="163" t="s">
        <v>131</v>
      </c>
      <c r="AY494" s="20" t="s">
        <v>122</v>
      </c>
      <c r="BE494" s="164">
        <f>IF(N494="základní",J494,0)</f>
        <v>0</v>
      </c>
      <c r="BF494" s="164">
        <f>IF(N494="snížená",J494,0)</f>
        <v>334.13999999999999</v>
      </c>
      <c r="BG494" s="164">
        <f>IF(N494="zákl. přenesená",J494,0)</f>
        <v>0</v>
      </c>
      <c r="BH494" s="164">
        <f>IF(N494="sníž. přenesená",J494,0)</f>
        <v>0</v>
      </c>
      <c r="BI494" s="164">
        <f>IF(N494="nulová",J494,0)</f>
        <v>0</v>
      </c>
      <c r="BJ494" s="20" t="s">
        <v>131</v>
      </c>
      <c r="BK494" s="164">
        <f>ROUND(I494*H494,2)</f>
        <v>334.13999999999999</v>
      </c>
      <c r="BL494" s="20" t="s">
        <v>231</v>
      </c>
      <c r="BM494" s="163" t="s">
        <v>814</v>
      </c>
    </row>
    <row r="495" s="2" customFormat="1">
      <c r="A495" s="33"/>
      <c r="B495" s="34"/>
      <c r="C495" s="33"/>
      <c r="D495" s="165" t="s">
        <v>133</v>
      </c>
      <c r="E495" s="33"/>
      <c r="F495" s="166" t="s">
        <v>815</v>
      </c>
      <c r="G495" s="33"/>
      <c r="H495" s="33"/>
      <c r="I495" s="33"/>
      <c r="J495" s="33"/>
      <c r="K495" s="33"/>
      <c r="L495" s="34"/>
      <c r="M495" s="167"/>
      <c r="N495" s="168"/>
      <c r="O495" s="66"/>
      <c r="P495" s="66"/>
      <c r="Q495" s="66"/>
      <c r="R495" s="66"/>
      <c r="S495" s="66"/>
      <c r="T495" s="67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T495" s="20" t="s">
        <v>133</v>
      </c>
      <c r="AU495" s="20" t="s">
        <v>131</v>
      </c>
    </row>
    <row r="496" s="12" customFormat="1" ht="22.8" customHeight="1">
      <c r="A496" s="12"/>
      <c r="B496" s="140"/>
      <c r="C496" s="12"/>
      <c r="D496" s="141" t="s">
        <v>68</v>
      </c>
      <c r="E496" s="150" t="s">
        <v>816</v>
      </c>
      <c r="F496" s="150" t="s">
        <v>817</v>
      </c>
      <c r="G496" s="12"/>
      <c r="H496" s="12"/>
      <c r="I496" s="12"/>
      <c r="J496" s="151">
        <f>BK496</f>
        <v>86033.300000000003</v>
      </c>
      <c r="K496" s="12"/>
      <c r="L496" s="140"/>
      <c r="M496" s="144"/>
      <c r="N496" s="145"/>
      <c r="O496" s="145"/>
      <c r="P496" s="146">
        <f>SUM(P497:P550)</f>
        <v>27.460047999999997</v>
      </c>
      <c r="Q496" s="145"/>
      <c r="R496" s="146">
        <f>SUM(R497:R550)</f>
        <v>0.40286</v>
      </c>
      <c r="S496" s="145"/>
      <c r="T496" s="147">
        <f>SUM(T497:T550)</f>
        <v>1.0631042399999999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141" t="s">
        <v>131</v>
      </c>
      <c r="AT496" s="148" t="s">
        <v>68</v>
      </c>
      <c r="AU496" s="148" t="s">
        <v>74</v>
      </c>
      <c r="AY496" s="141" t="s">
        <v>122</v>
      </c>
      <c r="BK496" s="149">
        <f>SUM(BK497:BK550)</f>
        <v>86033.300000000003</v>
      </c>
    </row>
    <row r="497" s="2" customFormat="1" ht="16.5" customHeight="1">
      <c r="A497" s="33"/>
      <c r="B497" s="152"/>
      <c r="C497" s="153" t="s">
        <v>818</v>
      </c>
      <c r="D497" s="153" t="s">
        <v>125</v>
      </c>
      <c r="E497" s="154" t="s">
        <v>819</v>
      </c>
      <c r="F497" s="155" t="s">
        <v>820</v>
      </c>
      <c r="G497" s="156" t="s">
        <v>344</v>
      </c>
      <c r="H497" s="157">
        <v>2</v>
      </c>
      <c r="I497" s="158">
        <v>181</v>
      </c>
      <c r="J497" s="158">
        <f>ROUND(I497*H497,2)</f>
        <v>362</v>
      </c>
      <c r="K497" s="155" t="s">
        <v>470</v>
      </c>
      <c r="L497" s="34"/>
      <c r="M497" s="159" t="s">
        <v>3</v>
      </c>
      <c r="N497" s="160" t="s">
        <v>41</v>
      </c>
      <c r="O497" s="161">
        <v>0.28999999999999998</v>
      </c>
      <c r="P497" s="161">
        <f>O497*H497</f>
        <v>0.57999999999999996</v>
      </c>
      <c r="Q497" s="161">
        <v>0</v>
      </c>
      <c r="R497" s="161">
        <f>Q497*H497</f>
        <v>0</v>
      </c>
      <c r="S497" s="161">
        <v>0</v>
      </c>
      <c r="T497" s="162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63" t="s">
        <v>231</v>
      </c>
      <c r="AT497" s="163" t="s">
        <v>125</v>
      </c>
      <c r="AU497" s="163" t="s">
        <v>131</v>
      </c>
      <c r="AY497" s="20" t="s">
        <v>122</v>
      </c>
      <c r="BE497" s="164">
        <f>IF(N497="základní",J497,0)</f>
        <v>0</v>
      </c>
      <c r="BF497" s="164">
        <f>IF(N497="snížená",J497,0)</f>
        <v>362</v>
      </c>
      <c r="BG497" s="164">
        <f>IF(N497="zákl. přenesená",J497,0)</f>
        <v>0</v>
      </c>
      <c r="BH497" s="164">
        <f>IF(N497="sníž. přenesená",J497,0)</f>
        <v>0</v>
      </c>
      <c r="BI497" s="164">
        <f>IF(N497="nulová",J497,0)</f>
        <v>0</v>
      </c>
      <c r="BJ497" s="20" t="s">
        <v>131</v>
      </c>
      <c r="BK497" s="164">
        <f>ROUND(I497*H497,2)</f>
        <v>362</v>
      </c>
      <c r="BL497" s="20" t="s">
        <v>231</v>
      </c>
      <c r="BM497" s="163" t="s">
        <v>821</v>
      </c>
    </row>
    <row r="498" s="2" customFormat="1">
      <c r="A498" s="33"/>
      <c r="B498" s="34"/>
      <c r="C498" s="33"/>
      <c r="D498" s="165" t="s">
        <v>133</v>
      </c>
      <c r="E498" s="33"/>
      <c r="F498" s="166" t="s">
        <v>822</v>
      </c>
      <c r="G498" s="33"/>
      <c r="H498" s="33"/>
      <c r="I498" s="33"/>
      <c r="J498" s="33"/>
      <c r="K498" s="33"/>
      <c r="L498" s="34"/>
      <c r="M498" s="167"/>
      <c r="N498" s="168"/>
      <c r="O498" s="66"/>
      <c r="P498" s="66"/>
      <c r="Q498" s="66"/>
      <c r="R498" s="66"/>
      <c r="S498" s="66"/>
      <c r="T498" s="67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20" t="s">
        <v>133</v>
      </c>
      <c r="AU498" s="20" t="s">
        <v>131</v>
      </c>
    </row>
    <row r="499" s="2" customFormat="1" ht="16.5" customHeight="1">
      <c r="A499" s="33"/>
      <c r="B499" s="152"/>
      <c r="C499" s="153" t="s">
        <v>823</v>
      </c>
      <c r="D499" s="153" t="s">
        <v>125</v>
      </c>
      <c r="E499" s="154" t="s">
        <v>824</v>
      </c>
      <c r="F499" s="155" t="s">
        <v>825</v>
      </c>
      <c r="G499" s="156" t="s">
        <v>128</v>
      </c>
      <c r="H499" s="157">
        <v>4.5</v>
      </c>
      <c r="I499" s="158">
        <v>159</v>
      </c>
      <c r="J499" s="158">
        <f>ROUND(I499*H499,2)</f>
        <v>715.5</v>
      </c>
      <c r="K499" s="155" t="s">
        <v>129</v>
      </c>
      <c r="L499" s="34"/>
      <c r="M499" s="159" t="s">
        <v>3</v>
      </c>
      <c r="N499" s="160" t="s">
        <v>41</v>
      </c>
      <c r="O499" s="161">
        <v>0.32500000000000001</v>
      </c>
      <c r="P499" s="161">
        <f>O499*H499</f>
        <v>1.4625000000000001</v>
      </c>
      <c r="Q499" s="161">
        <v>0</v>
      </c>
      <c r="R499" s="161">
        <f>Q499*H499</f>
        <v>0</v>
      </c>
      <c r="S499" s="161">
        <v>0.01098</v>
      </c>
      <c r="T499" s="162">
        <f>S499*H499</f>
        <v>0.049410000000000003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63" t="s">
        <v>231</v>
      </c>
      <c r="AT499" s="163" t="s">
        <v>125</v>
      </c>
      <c r="AU499" s="163" t="s">
        <v>131</v>
      </c>
      <c r="AY499" s="20" t="s">
        <v>122</v>
      </c>
      <c r="BE499" s="164">
        <f>IF(N499="základní",J499,0)</f>
        <v>0</v>
      </c>
      <c r="BF499" s="164">
        <f>IF(N499="snížená",J499,0)</f>
        <v>715.5</v>
      </c>
      <c r="BG499" s="164">
        <f>IF(N499="zákl. přenesená",J499,0)</f>
        <v>0</v>
      </c>
      <c r="BH499" s="164">
        <f>IF(N499="sníž. přenesená",J499,0)</f>
        <v>0</v>
      </c>
      <c r="BI499" s="164">
        <f>IF(N499="nulová",J499,0)</f>
        <v>0</v>
      </c>
      <c r="BJ499" s="20" t="s">
        <v>131</v>
      </c>
      <c r="BK499" s="164">
        <f>ROUND(I499*H499,2)</f>
        <v>715.5</v>
      </c>
      <c r="BL499" s="20" t="s">
        <v>231</v>
      </c>
      <c r="BM499" s="163" t="s">
        <v>826</v>
      </c>
    </row>
    <row r="500" s="2" customFormat="1">
      <c r="A500" s="33"/>
      <c r="B500" s="34"/>
      <c r="C500" s="33"/>
      <c r="D500" s="165" t="s">
        <v>133</v>
      </c>
      <c r="E500" s="33"/>
      <c r="F500" s="166" t="s">
        <v>827</v>
      </c>
      <c r="G500" s="33"/>
      <c r="H500" s="33"/>
      <c r="I500" s="33"/>
      <c r="J500" s="33"/>
      <c r="K500" s="33"/>
      <c r="L500" s="34"/>
      <c r="M500" s="167"/>
      <c r="N500" s="168"/>
      <c r="O500" s="66"/>
      <c r="P500" s="66"/>
      <c r="Q500" s="66"/>
      <c r="R500" s="66"/>
      <c r="S500" s="66"/>
      <c r="T500" s="67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20" t="s">
        <v>133</v>
      </c>
      <c r="AU500" s="20" t="s">
        <v>131</v>
      </c>
    </row>
    <row r="501" s="2" customFormat="1" ht="16.5" customHeight="1">
      <c r="A501" s="33"/>
      <c r="B501" s="152"/>
      <c r="C501" s="153" t="s">
        <v>828</v>
      </c>
      <c r="D501" s="153" t="s">
        <v>125</v>
      </c>
      <c r="E501" s="154" t="s">
        <v>829</v>
      </c>
      <c r="F501" s="155" t="s">
        <v>830</v>
      </c>
      <c r="G501" s="156" t="s">
        <v>128</v>
      </c>
      <c r="H501" s="157">
        <v>4.5</v>
      </c>
      <c r="I501" s="158">
        <v>41.799999999999997</v>
      </c>
      <c r="J501" s="158">
        <f>ROUND(I501*H501,2)</f>
        <v>188.09999999999999</v>
      </c>
      <c r="K501" s="155" t="s">
        <v>129</v>
      </c>
      <c r="L501" s="34"/>
      <c r="M501" s="159" t="s">
        <v>3</v>
      </c>
      <c r="N501" s="160" t="s">
        <v>41</v>
      </c>
      <c r="O501" s="161">
        <v>0.086999999999999994</v>
      </c>
      <c r="P501" s="161">
        <f>O501*H501</f>
        <v>0.39149999999999996</v>
      </c>
      <c r="Q501" s="161">
        <v>0</v>
      </c>
      <c r="R501" s="161">
        <f>Q501*H501</f>
        <v>0</v>
      </c>
      <c r="S501" s="161">
        <v>0.0080000000000000002</v>
      </c>
      <c r="T501" s="162">
        <f>S501*H501</f>
        <v>0.036000000000000004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63" t="s">
        <v>231</v>
      </c>
      <c r="AT501" s="163" t="s">
        <v>125</v>
      </c>
      <c r="AU501" s="163" t="s">
        <v>131</v>
      </c>
      <c r="AY501" s="20" t="s">
        <v>122</v>
      </c>
      <c r="BE501" s="164">
        <f>IF(N501="základní",J501,0)</f>
        <v>0</v>
      </c>
      <c r="BF501" s="164">
        <f>IF(N501="snížená",J501,0)</f>
        <v>188.09999999999999</v>
      </c>
      <c r="BG501" s="164">
        <f>IF(N501="zákl. přenesená",J501,0)</f>
        <v>0</v>
      </c>
      <c r="BH501" s="164">
        <f>IF(N501="sníž. přenesená",J501,0)</f>
        <v>0</v>
      </c>
      <c r="BI501" s="164">
        <f>IF(N501="nulová",J501,0)</f>
        <v>0</v>
      </c>
      <c r="BJ501" s="20" t="s">
        <v>131</v>
      </c>
      <c r="BK501" s="164">
        <f>ROUND(I501*H501,2)</f>
        <v>188.09999999999999</v>
      </c>
      <c r="BL501" s="20" t="s">
        <v>231</v>
      </c>
      <c r="BM501" s="163" t="s">
        <v>831</v>
      </c>
    </row>
    <row r="502" s="2" customFormat="1">
      <c r="A502" s="33"/>
      <c r="B502" s="34"/>
      <c r="C502" s="33"/>
      <c r="D502" s="165" t="s">
        <v>133</v>
      </c>
      <c r="E502" s="33"/>
      <c r="F502" s="166" t="s">
        <v>832</v>
      </c>
      <c r="G502" s="33"/>
      <c r="H502" s="33"/>
      <c r="I502" s="33"/>
      <c r="J502" s="33"/>
      <c r="K502" s="33"/>
      <c r="L502" s="34"/>
      <c r="M502" s="167"/>
      <c r="N502" s="168"/>
      <c r="O502" s="66"/>
      <c r="P502" s="66"/>
      <c r="Q502" s="66"/>
      <c r="R502" s="66"/>
      <c r="S502" s="66"/>
      <c r="T502" s="67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T502" s="20" t="s">
        <v>133</v>
      </c>
      <c r="AU502" s="20" t="s">
        <v>131</v>
      </c>
    </row>
    <row r="503" s="2" customFormat="1" ht="16.5" customHeight="1">
      <c r="A503" s="33"/>
      <c r="B503" s="152"/>
      <c r="C503" s="153" t="s">
        <v>833</v>
      </c>
      <c r="D503" s="153" t="s">
        <v>125</v>
      </c>
      <c r="E503" s="154" t="s">
        <v>834</v>
      </c>
      <c r="F503" s="155" t="s">
        <v>835</v>
      </c>
      <c r="G503" s="156" t="s">
        <v>128</v>
      </c>
      <c r="H503" s="157">
        <v>1.1879999999999999</v>
      </c>
      <c r="I503" s="158">
        <v>163</v>
      </c>
      <c r="J503" s="158">
        <f>ROUND(I503*H503,2)</f>
        <v>193.63999999999999</v>
      </c>
      <c r="K503" s="155" t="s">
        <v>470</v>
      </c>
      <c r="L503" s="34"/>
      <c r="M503" s="159" t="s">
        <v>3</v>
      </c>
      <c r="N503" s="160" t="s">
        <v>41</v>
      </c>
      <c r="O503" s="161">
        <v>0.34599999999999997</v>
      </c>
      <c r="P503" s="161">
        <f>O503*H503</f>
        <v>0.41104799999999997</v>
      </c>
      <c r="Q503" s="161">
        <v>0</v>
      </c>
      <c r="R503" s="161">
        <f>Q503*H503</f>
        <v>0</v>
      </c>
      <c r="S503" s="161">
        <v>0.01098</v>
      </c>
      <c r="T503" s="162">
        <f>S503*H503</f>
        <v>0.01304424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63" t="s">
        <v>130</v>
      </c>
      <c r="AT503" s="163" t="s">
        <v>125</v>
      </c>
      <c r="AU503" s="163" t="s">
        <v>131</v>
      </c>
      <c r="AY503" s="20" t="s">
        <v>122</v>
      </c>
      <c r="BE503" s="164">
        <f>IF(N503="základní",J503,0)</f>
        <v>0</v>
      </c>
      <c r="BF503" s="164">
        <f>IF(N503="snížená",J503,0)</f>
        <v>193.63999999999999</v>
      </c>
      <c r="BG503" s="164">
        <f>IF(N503="zákl. přenesená",J503,0)</f>
        <v>0</v>
      </c>
      <c r="BH503" s="164">
        <f>IF(N503="sníž. přenesená",J503,0)</f>
        <v>0</v>
      </c>
      <c r="BI503" s="164">
        <f>IF(N503="nulová",J503,0)</f>
        <v>0</v>
      </c>
      <c r="BJ503" s="20" t="s">
        <v>131</v>
      </c>
      <c r="BK503" s="164">
        <f>ROUND(I503*H503,2)</f>
        <v>193.63999999999999</v>
      </c>
      <c r="BL503" s="20" t="s">
        <v>130</v>
      </c>
      <c r="BM503" s="163" t="s">
        <v>836</v>
      </c>
    </row>
    <row r="504" s="2" customFormat="1">
      <c r="A504" s="33"/>
      <c r="B504" s="34"/>
      <c r="C504" s="33"/>
      <c r="D504" s="165" t="s">
        <v>133</v>
      </c>
      <c r="E504" s="33"/>
      <c r="F504" s="166" t="s">
        <v>837</v>
      </c>
      <c r="G504" s="33"/>
      <c r="H504" s="33"/>
      <c r="I504" s="33"/>
      <c r="J504" s="33"/>
      <c r="K504" s="33"/>
      <c r="L504" s="34"/>
      <c r="M504" s="167"/>
      <c r="N504" s="168"/>
      <c r="O504" s="66"/>
      <c r="P504" s="66"/>
      <c r="Q504" s="66"/>
      <c r="R504" s="66"/>
      <c r="S504" s="66"/>
      <c r="T504" s="67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T504" s="20" t="s">
        <v>133</v>
      </c>
      <c r="AU504" s="20" t="s">
        <v>131</v>
      </c>
    </row>
    <row r="505" s="13" customFormat="1">
      <c r="A505" s="13"/>
      <c r="B505" s="169"/>
      <c r="C505" s="13"/>
      <c r="D505" s="170" t="s">
        <v>135</v>
      </c>
      <c r="E505" s="171" t="s">
        <v>3</v>
      </c>
      <c r="F505" s="172" t="s">
        <v>838</v>
      </c>
      <c r="G505" s="13"/>
      <c r="H505" s="173">
        <v>1.1879999999999999</v>
      </c>
      <c r="I505" s="13"/>
      <c r="J505" s="13"/>
      <c r="K505" s="13"/>
      <c r="L505" s="169"/>
      <c r="M505" s="174"/>
      <c r="N505" s="175"/>
      <c r="O505" s="175"/>
      <c r="P505" s="175"/>
      <c r="Q505" s="175"/>
      <c r="R505" s="175"/>
      <c r="S505" s="175"/>
      <c r="T505" s="17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71" t="s">
        <v>135</v>
      </c>
      <c r="AU505" s="171" t="s">
        <v>131</v>
      </c>
      <c r="AV505" s="13" t="s">
        <v>131</v>
      </c>
      <c r="AW505" s="13" t="s">
        <v>30</v>
      </c>
      <c r="AX505" s="13" t="s">
        <v>74</v>
      </c>
      <c r="AY505" s="171" t="s">
        <v>122</v>
      </c>
    </row>
    <row r="506" s="2" customFormat="1" ht="16.5" customHeight="1">
      <c r="A506" s="33"/>
      <c r="B506" s="152"/>
      <c r="C506" s="153" t="s">
        <v>839</v>
      </c>
      <c r="D506" s="153" t="s">
        <v>125</v>
      </c>
      <c r="E506" s="154" t="s">
        <v>840</v>
      </c>
      <c r="F506" s="155" t="s">
        <v>841</v>
      </c>
      <c r="G506" s="156" t="s">
        <v>344</v>
      </c>
      <c r="H506" s="157">
        <v>6</v>
      </c>
      <c r="I506" s="158">
        <v>29.600000000000001</v>
      </c>
      <c r="J506" s="158">
        <f>ROUND(I506*H506,2)</f>
        <v>177.59999999999999</v>
      </c>
      <c r="K506" s="155" t="s">
        <v>129</v>
      </c>
      <c r="L506" s="34"/>
      <c r="M506" s="159" t="s">
        <v>3</v>
      </c>
      <c r="N506" s="160" t="s">
        <v>41</v>
      </c>
      <c r="O506" s="161">
        <v>0.059999999999999998</v>
      </c>
      <c r="P506" s="161">
        <f>O506*H506</f>
        <v>0.35999999999999999</v>
      </c>
      <c r="Q506" s="161">
        <v>0</v>
      </c>
      <c r="R506" s="161">
        <f>Q506*H506</f>
        <v>0</v>
      </c>
      <c r="S506" s="161">
        <v>0.001</v>
      </c>
      <c r="T506" s="162">
        <f>S506*H506</f>
        <v>0.0060000000000000001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63" t="s">
        <v>231</v>
      </c>
      <c r="AT506" s="163" t="s">
        <v>125</v>
      </c>
      <c r="AU506" s="163" t="s">
        <v>131</v>
      </c>
      <c r="AY506" s="20" t="s">
        <v>122</v>
      </c>
      <c r="BE506" s="164">
        <f>IF(N506="základní",J506,0)</f>
        <v>0</v>
      </c>
      <c r="BF506" s="164">
        <f>IF(N506="snížená",J506,0)</f>
        <v>177.59999999999999</v>
      </c>
      <c r="BG506" s="164">
        <f>IF(N506="zákl. přenesená",J506,0)</f>
        <v>0</v>
      </c>
      <c r="BH506" s="164">
        <f>IF(N506="sníž. přenesená",J506,0)</f>
        <v>0</v>
      </c>
      <c r="BI506" s="164">
        <f>IF(N506="nulová",J506,0)</f>
        <v>0</v>
      </c>
      <c r="BJ506" s="20" t="s">
        <v>131</v>
      </c>
      <c r="BK506" s="164">
        <f>ROUND(I506*H506,2)</f>
        <v>177.59999999999999</v>
      </c>
      <c r="BL506" s="20" t="s">
        <v>231</v>
      </c>
      <c r="BM506" s="163" t="s">
        <v>842</v>
      </c>
    </row>
    <row r="507" s="2" customFormat="1">
      <c r="A507" s="33"/>
      <c r="B507" s="34"/>
      <c r="C507" s="33"/>
      <c r="D507" s="165" t="s">
        <v>133</v>
      </c>
      <c r="E507" s="33"/>
      <c r="F507" s="166" t="s">
        <v>843</v>
      </c>
      <c r="G507" s="33"/>
      <c r="H507" s="33"/>
      <c r="I507" s="33"/>
      <c r="J507" s="33"/>
      <c r="K507" s="33"/>
      <c r="L507" s="34"/>
      <c r="M507" s="167"/>
      <c r="N507" s="168"/>
      <c r="O507" s="66"/>
      <c r="P507" s="66"/>
      <c r="Q507" s="66"/>
      <c r="R507" s="66"/>
      <c r="S507" s="66"/>
      <c r="T507" s="67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20" t="s">
        <v>133</v>
      </c>
      <c r="AU507" s="20" t="s">
        <v>131</v>
      </c>
    </row>
    <row r="508" s="2" customFormat="1" ht="24.15" customHeight="1">
      <c r="A508" s="33"/>
      <c r="B508" s="152"/>
      <c r="C508" s="153" t="s">
        <v>844</v>
      </c>
      <c r="D508" s="153" t="s">
        <v>125</v>
      </c>
      <c r="E508" s="154" t="s">
        <v>845</v>
      </c>
      <c r="F508" s="155" t="s">
        <v>846</v>
      </c>
      <c r="G508" s="156" t="s">
        <v>344</v>
      </c>
      <c r="H508" s="157">
        <v>5</v>
      </c>
      <c r="I508" s="158">
        <v>831</v>
      </c>
      <c r="J508" s="158">
        <f>ROUND(I508*H508,2)</f>
        <v>4155</v>
      </c>
      <c r="K508" s="155" t="s">
        <v>129</v>
      </c>
      <c r="L508" s="34"/>
      <c r="M508" s="159" t="s">
        <v>3</v>
      </c>
      <c r="N508" s="160" t="s">
        <v>41</v>
      </c>
      <c r="O508" s="161">
        <v>1.6819999999999999</v>
      </c>
      <c r="P508" s="161">
        <f>O508*H508</f>
        <v>8.4100000000000001</v>
      </c>
      <c r="Q508" s="161">
        <v>0</v>
      </c>
      <c r="R508" s="161">
        <f>Q508*H508</f>
        <v>0</v>
      </c>
      <c r="S508" s="161">
        <v>0</v>
      </c>
      <c r="T508" s="162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63" t="s">
        <v>231</v>
      </c>
      <c r="AT508" s="163" t="s">
        <v>125</v>
      </c>
      <c r="AU508" s="163" t="s">
        <v>131</v>
      </c>
      <c r="AY508" s="20" t="s">
        <v>122</v>
      </c>
      <c r="BE508" s="164">
        <f>IF(N508="základní",J508,0)</f>
        <v>0</v>
      </c>
      <c r="BF508" s="164">
        <f>IF(N508="snížená",J508,0)</f>
        <v>4155</v>
      </c>
      <c r="BG508" s="164">
        <f>IF(N508="zákl. přenesená",J508,0)</f>
        <v>0</v>
      </c>
      <c r="BH508" s="164">
        <f>IF(N508="sníž. přenesená",J508,0)</f>
        <v>0</v>
      </c>
      <c r="BI508" s="164">
        <f>IF(N508="nulová",J508,0)</f>
        <v>0</v>
      </c>
      <c r="BJ508" s="20" t="s">
        <v>131</v>
      </c>
      <c r="BK508" s="164">
        <f>ROUND(I508*H508,2)</f>
        <v>4155</v>
      </c>
      <c r="BL508" s="20" t="s">
        <v>231</v>
      </c>
      <c r="BM508" s="163" t="s">
        <v>847</v>
      </c>
    </row>
    <row r="509" s="2" customFormat="1">
      <c r="A509" s="33"/>
      <c r="B509" s="34"/>
      <c r="C509" s="33"/>
      <c r="D509" s="165" t="s">
        <v>133</v>
      </c>
      <c r="E509" s="33"/>
      <c r="F509" s="166" t="s">
        <v>848</v>
      </c>
      <c r="G509" s="33"/>
      <c r="H509" s="33"/>
      <c r="I509" s="33"/>
      <c r="J509" s="33"/>
      <c r="K509" s="33"/>
      <c r="L509" s="34"/>
      <c r="M509" s="167"/>
      <c r="N509" s="168"/>
      <c r="O509" s="66"/>
      <c r="P509" s="66"/>
      <c r="Q509" s="66"/>
      <c r="R509" s="66"/>
      <c r="S509" s="66"/>
      <c r="T509" s="67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T509" s="20" t="s">
        <v>133</v>
      </c>
      <c r="AU509" s="20" t="s">
        <v>131</v>
      </c>
    </row>
    <row r="510" s="2" customFormat="1" ht="16.5" customHeight="1">
      <c r="A510" s="33"/>
      <c r="B510" s="152"/>
      <c r="C510" s="191" t="s">
        <v>849</v>
      </c>
      <c r="D510" s="191" t="s">
        <v>318</v>
      </c>
      <c r="E510" s="192" t="s">
        <v>850</v>
      </c>
      <c r="F510" s="193" t="s">
        <v>851</v>
      </c>
      <c r="G510" s="194" t="s">
        <v>344</v>
      </c>
      <c r="H510" s="195">
        <v>1</v>
      </c>
      <c r="I510" s="196">
        <v>3520</v>
      </c>
      <c r="J510" s="196">
        <f>ROUND(I510*H510,2)</f>
        <v>3520</v>
      </c>
      <c r="K510" s="193" t="s">
        <v>129</v>
      </c>
      <c r="L510" s="197"/>
      <c r="M510" s="198" t="s">
        <v>3</v>
      </c>
      <c r="N510" s="199" t="s">
        <v>41</v>
      </c>
      <c r="O510" s="161">
        <v>0</v>
      </c>
      <c r="P510" s="161">
        <f>O510*H510</f>
        <v>0</v>
      </c>
      <c r="Q510" s="161">
        <v>0.017000000000000001</v>
      </c>
      <c r="R510" s="161">
        <f>Q510*H510</f>
        <v>0.017000000000000001</v>
      </c>
      <c r="S510" s="161">
        <v>0</v>
      </c>
      <c r="T510" s="162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63" t="s">
        <v>321</v>
      </c>
      <c r="AT510" s="163" t="s">
        <v>318</v>
      </c>
      <c r="AU510" s="163" t="s">
        <v>131</v>
      </c>
      <c r="AY510" s="20" t="s">
        <v>122</v>
      </c>
      <c r="BE510" s="164">
        <f>IF(N510="základní",J510,0)</f>
        <v>0</v>
      </c>
      <c r="BF510" s="164">
        <f>IF(N510="snížená",J510,0)</f>
        <v>3520</v>
      </c>
      <c r="BG510" s="164">
        <f>IF(N510="zákl. přenesená",J510,0)</f>
        <v>0</v>
      </c>
      <c r="BH510" s="164">
        <f>IF(N510="sníž. přenesená",J510,0)</f>
        <v>0</v>
      </c>
      <c r="BI510" s="164">
        <f>IF(N510="nulová",J510,0)</f>
        <v>0</v>
      </c>
      <c r="BJ510" s="20" t="s">
        <v>131</v>
      </c>
      <c r="BK510" s="164">
        <f>ROUND(I510*H510,2)</f>
        <v>3520</v>
      </c>
      <c r="BL510" s="20" t="s">
        <v>231</v>
      </c>
      <c r="BM510" s="163" t="s">
        <v>852</v>
      </c>
    </row>
    <row r="511" s="2" customFormat="1" ht="16.5" customHeight="1">
      <c r="A511" s="33"/>
      <c r="B511" s="152"/>
      <c r="C511" s="191" t="s">
        <v>853</v>
      </c>
      <c r="D511" s="191" t="s">
        <v>318</v>
      </c>
      <c r="E511" s="192" t="s">
        <v>854</v>
      </c>
      <c r="F511" s="193" t="s">
        <v>855</v>
      </c>
      <c r="G511" s="194" t="s">
        <v>344</v>
      </c>
      <c r="H511" s="195">
        <v>1</v>
      </c>
      <c r="I511" s="196">
        <v>3530</v>
      </c>
      <c r="J511" s="196">
        <f>ROUND(I511*H511,2)</f>
        <v>3530</v>
      </c>
      <c r="K511" s="193" t="s">
        <v>129</v>
      </c>
      <c r="L511" s="197"/>
      <c r="M511" s="198" t="s">
        <v>3</v>
      </c>
      <c r="N511" s="199" t="s">
        <v>41</v>
      </c>
      <c r="O511" s="161">
        <v>0</v>
      </c>
      <c r="P511" s="161">
        <f>O511*H511</f>
        <v>0</v>
      </c>
      <c r="Q511" s="161">
        <v>0.019</v>
      </c>
      <c r="R511" s="161">
        <f>Q511*H511</f>
        <v>0.019</v>
      </c>
      <c r="S511" s="161">
        <v>0</v>
      </c>
      <c r="T511" s="162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63" t="s">
        <v>321</v>
      </c>
      <c r="AT511" s="163" t="s">
        <v>318</v>
      </c>
      <c r="AU511" s="163" t="s">
        <v>131</v>
      </c>
      <c r="AY511" s="20" t="s">
        <v>122</v>
      </c>
      <c r="BE511" s="164">
        <f>IF(N511="základní",J511,0)</f>
        <v>0</v>
      </c>
      <c r="BF511" s="164">
        <f>IF(N511="snížená",J511,0)</f>
        <v>3530</v>
      </c>
      <c r="BG511" s="164">
        <f>IF(N511="zákl. přenesená",J511,0)</f>
        <v>0</v>
      </c>
      <c r="BH511" s="164">
        <f>IF(N511="sníž. přenesená",J511,0)</f>
        <v>0</v>
      </c>
      <c r="BI511" s="164">
        <f>IF(N511="nulová",J511,0)</f>
        <v>0</v>
      </c>
      <c r="BJ511" s="20" t="s">
        <v>131</v>
      </c>
      <c r="BK511" s="164">
        <f>ROUND(I511*H511,2)</f>
        <v>3530</v>
      </c>
      <c r="BL511" s="20" t="s">
        <v>231</v>
      </c>
      <c r="BM511" s="163" t="s">
        <v>856</v>
      </c>
    </row>
    <row r="512" s="2" customFormat="1" ht="16.5" customHeight="1">
      <c r="A512" s="33"/>
      <c r="B512" s="152"/>
      <c r="C512" s="191" t="s">
        <v>857</v>
      </c>
      <c r="D512" s="191" t="s">
        <v>318</v>
      </c>
      <c r="E512" s="192" t="s">
        <v>858</v>
      </c>
      <c r="F512" s="193" t="s">
        <v>859</v>
      </c>
      <c r="G512" s="194" t="s">
        <v>344</v>
      </c>
      <c r="H512" s="195">
        <v>1</v>
      </c>
      <c r="I512" s="196">
        <v>2310</v>
      </c>
      <c r="J512" s="196">
        <f>ROUND(I512*H512,2)</f>
        <v>2310</v>
      </c>
      <c r="K512" s="193" t="s">
        <v>129</v>
      </c>
      <c r="L512" s="197"/>
      <c r="M512" s="198" t="s">
        <v>3</v>
      </c>
      <c r="N512" s="199" t="s">
        <v>41</v>
      </c>
      <c r="O512" s="161">
        <v>0</v>
      </c>
      <c r="P512" s="161">
        <f>O512*H512</f>
        <v>0</v>
      </c>
      <c r="Q512" s="161">
        <v>0.017999999999999999</v>
      </c>
      <c r="R512" s="161">
        <f>Q512*H512</f>
        <v>0.017999999999999999</v>
      </c>
      <c r="S512" s="161">
        <v>0</v>
      </c>
      <c r="T512" s="162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63" t="s">
        <v>321</v>
      </c>
      <c r="AT512" s="163" t="s">
        <v>318</v>
      </c>
      <c r="AU512" s="163" t="s">
        <v>131</v>
      </c>
      <c r="AY512" s="20" t="s">
        <v>122</v>
      </c>
      <c r="BE512" s="164">
        <f>IF(N512="základní",J512,0)</f>
        <v>0</v>
      </c>
      <c r="BF512" s="164">
        <f>IF(N512="snížená",J512,0)</f>
        <v>2310</v>
      </c>
      <c r="BG512" s="164">
        <f>IF(N512="zákl. přenesená",J512,0)</f>
        <v>0</v>
      </c>
      <c r="BH512" s="164">
        <f>IF(N512="sníž. přenesená",J512,0)</f>
        <v>0</v>
      </c>
      <c r="BI512" s="164">
        <f>IF(N512="nulová",J512,0)</f>
        <v>0</v>
      </c>
      <c r="BJ512" s="20" t="s">
        <v>131</v>
      </c>
      <c r="BK512" s="164">
        <f>ROUND(I512*H512,2)</f>
        <v>2310</v>
      </c>
      <c r="BL512" s="20" t="s">
        <v>231</v>
      </c>
      <c r="BM512" s="163" t="s">
        <v>860</v>
      </c>
    </row>
    <row r="513" s="2" customFormat="1" ht="16.5" customHeight="1">
      <c r="A513" s="33"/>
      <c r="B513" s="152"/>
      <c r="C513" s="191" t="s">
        <v>861</v>
      </c>
      <c r="D513" s="191" t="s">
        <v>318</v>
      </c>
      <c r="E513" s="192" t="s">
        <v>862</v>
      </c>
      <c r="F513" s="193" t="s">
        <v>863</v>
      </c>
      <c r="G513" s="194" t="s">
        <v>344</v>
      </c>
      <c r="H513" s="195">
        <v>2</v>
      </c>
      <c r="I513" s="196">
        <v>2320</v>
      </c>
      <c r="J513" s="196">
        <f>ROUND(I513*H513,2)</f>
        <v>4640</v>
      </c>
      <c r="K513" s="193" t="s">
        <v>129</v>
      </c>
      <c r="L513" s="197"/>
      <c r="M513" s="198" t="s">
        <v>3</v>
      </c>
      <c r="N513" s="199" t="s">
        <v>41</v>
      </c>
      <c r="O513" s="161">
        <v>0</v>
      </c>
      <c r="P513" s="161">
        <f>O513*H513</f>
        <v>0</v>
      </c>
      <c r="Q513" s="161">
        <v>0.02</v>
      </c>
      <c r="R513" s="161">
        <f>Q513*H513</f>
        <v>0.040000000000000001</v>
      </c>
      <c r="S513" s="161">
        <v>0</v>
      </c>
      <c r="T513" s="162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63" t="s">
        <v>321</v>
      </c>
      <c r="AT513" s="163" t="s">
        <v>318</v>
      </c>
      <c r="AU513" s="163" t="s">
        <v>131</v>
      </c>
      <c r="AY513" s="20" t="s">
        <v>122</v>
      </c>
      <c r="BE513" s="164">
        <f>IF(N513="základní",J513,0)</f>
        <v>0</v>
      </c>
      <c r="BF513" s="164">
        <f>IF(N513="snížená",J513,0)</f>
        <v>4640</v>
      </c>
      <c r="BG513" s="164">
        <f>IF(N513="zákl. přenesená",J513,0)</f>
        <v>0</v>
      </c>
      <c r="BH513" s="164">
        <f>IF(N513="sníž. přenesená",J513,0)</f>
        <v>0</v>
      </c>
      <c r="BI513" s="164">
        <f>IF(N513="nulová",J513,0)</f>
        <v>0</v>
      </c>
      <c r="BJ513" s="20" t="s">
        <v>131</v>
      </c>
      <c r="BK513" s="164">
        <f>ROUND(I513*H513,2)</f>
        <v>4640</v>
      </c>
      <c r="BL513" s="20" t="s">
        <v>231</v>
      </c>
      <c r="BM513" s="163" t="s">
        <v>864</v>
      </c>
    </row>
    <row r="514" s="2" customFormat="1" ht="16.5" customHeight="1">
      <c r="A514" s="33"/>
      <c r="B514" s="152"/>
      <c r="C514" s="153" t="s">
        <v>865</v>
      </c>
      <c r="D514" s="153" t="s">
        <v>125</v>
      </c>
      <c r="E514" s="154" t="s">
        <v>866</v>
      </c>
      <c r="F514" s="155" t="s">
        <v>867</v>
      </c>
      <c r="G514" s="156" t="s">
        <v>344</v>
      </c>
      <c r="H514" s="157">
        <v>5</v>
      </c>
      <c r="I514" s="158">
        <v>168</v>
      </c>
      <c r="J514" s="158">
        <f>ROUND(I514*H514,2)</f>
        <v>840</v>
      </c>
      <c r="K514" s="155" t="s">
        <v>129</v>
      </c>
      <c r="L514" s="34"/>
      <c r="M514" s="159" t="s">
        <v>3</v>
      </c>
      <c r="N514" s="160" t="s">
        <v>41</v>
      </c>
      <c r="O514" s="161">
        <v>0.29999999999999999</v>
      </c>
      <c r="P514" s="161">
        <f>O514*H514</f>
        <v>1.5</v>
      </c>
      <c r="Q514" s="161">
        <v>0</v>
      </c>
      <c r="R514" s="161">
        <f>Q514*H514</f>
        <v>0</v>
      </c>
      <c r="S514" s="161">
        <v>0</v>
      </c>
      <c r="T514" s="162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63" t="s">
        <v>231</v>
      </c>
      <c r="AT514" s="163" t="s">
        <v>125</v>
      </c>
      <c r="AU514" s="163" t="s">
        <v>131</v>
      </c>
      <c r="AY514" s="20" t="s">
        <v>122</v>
      </c>
      <c r="BE514" s="164">
        <f>IF(N514="základní",J514,0)</f>
        <v>0</v>
      </c>
      <c r="BF514" s="164">
        <f>IF(N514="snížená",J514,0)</f>
        <v>840</v>
      </c>
      <c r="BG514" s="164">
        <f>IF(N514="zákl. přenesená",J514,0)</f>
        <v>0</v>
      </c>
      <c r="BH514" s="164">
        <f>IF(N514="sníž. přenesená",J514,0)</f>
        <v>0</v>
      </c>
      <c r="BI514" s="164">
        <f>IF(N514="nulová",J514,0)</f>
        <v>0</v>
      </c>
      <c r="BJ514" s="20" t="s">
        <v>131</v>
      </c>
      <c r="BK514" s="164">
        <f>ROUND(I514*H514,2)</f>
        <v>840</v>
      </c>
      <c r="BL514" s="20" t="s">
        <v>231</v>
      </c>
      <c r="BM514" s="163" t="s">
        <v>868</v>
      </c>
    </row>
    <row r="515" s="2" customFormat="1">
      <c r="A515" s="33"/>
      <c r="B515" s="34"/>
      <c r="C515" s="33"/>
      <c r="D515" s="165" t="s">
        <v>133</v>
      </c>
      <c r="E515" s="33"/>
      <c r="F515" s="166" t="s">
        <v>869</v>
      </c>
      <c r="G515" s="33"/>
      <c r="H515" s="33"/>
      <c r="I515" s="33"/>
      <c r="J515" s="33"/>
      <c r="K515" s="33"/>
      <c r="L515" s="34"/>
      <c r="M515" s="167"/>
      <c r="N515" s="168"/>
      <c r="O515" s="66"/>
      <c r="P515" s="66"/>
      <c r="Q515" s="66"/>
      <c r="R515" s="66"/>
      <c r="S515" s="66"/>
      <c r="T515" s="67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T515" s="20" t="s">
        <v>133</v>
      </c>
      <c r="AU515" s="20" t="s">
        <v>131</v>
      </c>
    </row>
    <row r="516" s="2" customFormat="1" ht="16.5" customHeight="1">
      <c r="A516" s="33"/>
      <c r="B516" s="152"/>
      <c r="C516" s="153" t="s">
        <v>870</v>
      </c>
      <c r="D516" s="153" t="s">
        <v>125</v>
      </c>
      <c r="E516" s="154" t="s">
        <v>871</v>
      </c>
      <c r="F516" s="155" t="s">
        <v>872</v>
      </c>
      <c r="G516" s="156" t="s">
        <v>344</v>
      </c>
      <c r="H516" s="157">
        <v>5</v>
      </c>
      <c r="I516" s="158">
        <v>91.900000000000006</v>
      </c>
      <c r="J516" s="158">
        <f>ROUND(I516*H516,2)</f>
        <v>459.5</v>
      </c>
      <c r="K516" s="155" t="s">
        <v>129</v>
      </c>
      <c r="L516" s="34"/>
      <c r="M516" s="159" t="s">
        <v>3</v>
      </c>
      <c r="N516" s="160" t="s">
        <v>41</v>
      </c>
      <c r="O516" s="161">
        <v>0.186</v>
      </c>
      <c r="P516" s="161">
        <f>O516*H516</f>
        <v>0.92999999999999994</v>
      </c>
      <c r="Q516" s="161">
        <v>0</v>
      </c>
      <c r="R516" s="161">
        <f>Q516*H516</f>
        <v>0</v>
      </c>
      <c r="S516" s="161">
        <v>0.00044999999999999999</v>
      </c>
      <c r="T516" s="162">
        <f>S516*H516</f>
        <v>0.0022499999999999998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63" t="s">
        <v>231</v>
      </c>
      <c r="AT516" s="163" t="s">
        <v>125</v>
      </c>
      <c r="AU516" s="163" t="s">
        <v>131</v>
      </c>
      <c r="AY516" s="20" t="s">
        <v>122</v>
      </c>
      <c r="BE516" s="164">
        <f>IF(N516="základní",J516,0)</f>
        <v>0</v>
      </c>
      <c r="BF516" s="164">
        <f>IF(N516="snížená",J516,0)</f>
        <v>459.5</v>
      </c>
      <c r="BG516" s="164">
        <f>IF(N516="zákl. přenesená",J516,0)</f>
        <v>0</v>
      </c>
      <c r="BH516" s="164">
        <f>IF(N516="sníž. přenesená",J516,0)</f>
        <v>0</v>
      </c>
      <c r="BI516" s="164">
        <f>IF(N516="nulová",J516,0)</f>
        <v>0</v>
      </c>
      <c r="BJ516" s="20" t="s">
        <v>131</v>
      </c>
      <c r="BK516" s="164">
        <f>ROUND(I516*H516,2)</f>
        <v>459.5</v>
      </c>
      <c r="BL516" s="20" t="s">
        <v>231</v>
      </c>
      <c r="BM516" s="163" t="s">
        <v>873</v>
      </c>
    </row>
    <row r="517" s="2" customFormat="1">
      <c r="A517" s="33"/>
      <c r="B517" s="34"/>
      <c r="C517" s="33"/>
      <c r="D517" s="165" t="s">
        <v>133</v>
      </c>
      <c r="E517" s="33"/>
      <c r="F517" s="166" t="s">
        <v>874</v>
      </c>
      <c r="G517" s="33"/>
      <c r="H517" s="33"/>
      <c r="I517" s="33"/>
      <c r="J517" s="33"/>
      <c r="K517" s="33"/>
      <c r="L517" s="34"/>
      <c r="M517" s="167"/>
      <c r="N517" s="168"/>
      <c r="O517" s="66"/>
      <c r="P517" s="66"/>
      <c r="Q517" s="66"/>
      <c r="R517" s="66"/>
      <c r="S517" s="66"/>
      <c r="T517" s="67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T517" s="20" t="s">
        <v>133</v>
      </c>
      <c r="AU517" s="20" t="s">
        <v>131</v>
      </c>
    </row>
    <row r="518" s="2" customFormat="1" ht="16.5" customHeight="1">
      <c r="A518" s="33"/>
      <c r="B518" s="152"/>
      <c r="C518" s="153" t="s">
        <v>875</v>
      </c>
      <c r="D518" s="153" t="s">
        <v>125</v>
      </c>
      <c r="E518" s="154" t="s">
        <v>876</v>
      </c>
      <c r="F518" s="155" t="s">
        <v>877</v>
      </c>
      <c r="G518" s="156" t="s">
        <v>344</v>
      </c>
      <c r="H518" s="157">
        <v>5</v>
      </c>
      <c r="I518" s="158">
        <v>33.200000000000003</v>
      </c>
      <c r="J518" s="158">
        <f>ROUND(I518*H518,2)</f>
        <v>166</v>
      </c>
      <c r="K518" s="155" t="s">
        <v>129</v>
      </c>
      <c r="L518" s="34"/>
      <c r="M518" s="159" t="s">
        <v>3</v>
      </c>
      <c r="N518" s="160" t="s">
        <v>41</v>
      </c>
      <c r="O518" s="161">
        <v>0.050000000000000003</v>
      </c>
      <c r="P518" s="161">
        <f>O518*H518</f>
        <v>0.25</v>
      </c>
      <c r="Q518" s="161">
        <v>0</v>
      </c>
      <c r="R518" s="161">
        <f>Q518*H518</f>
        <v>0</v>
      </c>
      <c r="S518" s="161">
        <v>0.024</v>
      </c>
      <c r="T518" s="162">
        <f>S518*H518</f>
        <v>0.12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63" t="s">
        <v>231</v>
      </c>
      <c r="AT518" s="163" t="s">
        <v>125</v>
      </c>
      <c r="AU518" s="163" t="s">
        <v>131</v>
      </c>
      <c r="AY518" s="20" t="s">
        <v>122</v>
      </c>
      <c r="BE518" s="164">
        <f>IF(N518="základní",J518,0)</f>
        <v>0</v>
      </c>
      <c r="BF518" s="164">
        <f>IF(N518="snížená",J518,0)</f>
        <v>166</v>
      </c>
      <c r="BG518" s="164">
        <f>IF(N518="zákl. přenesená",J518,0)</f>
        <v>0</v>
      </c>
      <c r="BH518" s="164">
        <f>IF(N518="sníž. přenesená",J518,0)</f>
        <v>0</v>
      </c>
      <c r="BI518" s="164">
        <f>IF(N518="nulová",J518,0)</f>
        <v>0</v>
      </c>
      <c r="BJ518" s="20" t="s">
        <v>131</v>
      </c>
      <c r="BK518" s="164">
        <f>ROUND(I518*H518,2)</f>
        <v>166</v>
      </c>
      <c r="BL518" s="20" t="s">
        <v>231</v>
      </c>
      <c r="BM518" s="163" t="s">
        <v>878</v>
      </c>
    </row>
    <row r="519" s="2" customFormat="1">
      <c r="A519" s="33"/>
      <c r="B519" s="34"/>
      <c r="C519" s="33"/>
      <c r="D519" s="165" t="s">
        <v>133</v>
      </c>
      <c r="E519" s="33"/>
      <c r="F519" s="166" t="s">
        <v>879</v>
      </c>
      <c r="G519" s="33"/>
      <c r="H519" s="33"/>
      <c r="I519" s="33"/>
      <c r="J519" s="33"/>
      <c r="K519" s="33"/>
      <c r="L519" s="34"/>
      <c r="M519" s="167"/>
      <c r="N519" s="168"/>
      <c r="O519" s="66"/>
      <c r="P519" s="66"/>
      <c r="Q519" s="66"/>
      <c r="R519" s="66"/>
      <c r="S519" s="66"/>
      <c r="T519" s="67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20" t="s">
        <v>133</v>
      </c>
      <c r="AU519" s="20" t="s">
        <v>131</v>
      </c>
    </row>
    <row r="520" s="2" customFormat="1" ht="24.15" customHeight="1">
      <c r="A520" s="33"/>
      <c r="B520" s="152"/>
      <c r="C520" s="153" t="s">
        <v>880</v>
      </c>
      <c r="D520" s="153" t="s">
        <v>125</v>
      </c>
      <c r="E520" s="154" t="s">
        <v>881</v>
      </c>
      <c r="F520" s="155" t="s">
        <v>882</v>
      </c>
      <c r="G520" s="156" t="s">
        <v>344</v>
      </c>
      <c r="H520" s="157">
        <v>2</v>
      </c>
      <c r="I520" s="158">
        <v>272</v>
      </c>
      <c r="J520" s="158">
        <f>ROUND(I520*H520,2)</f>
        <v>544</v>
      </c>
      <c r="K520" s="155" t="s">
        <v>129</v>
      </c>
      <c r="L520" s="34"/>
      <c r="M520" s="159" t="s">
        <v>3</v>
      </c>
      <c r="N520" s="160" t="s">
        <v>41</v>
      </c>
      <c r="O520" s="161">
        <v>0.57699999999999996</v>
      </c>
      <c r="P520" s="161">
        <f>O520*H520</f>
        <v>1.1539999999999999</v>
      </c>
      <c r="Q520" s="161">
        <v>0</v>
      </c>
      <c r="R520" s="161">
        <f>Q520*H520</f>
        <v>0</v>
      </c>
      <c r="S520" s="161">
        <v>0</v>
      </c>
      <c r="T520" s="162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63" t="s">
        <v>231</v>
      </c>
      <c r="AT520" s="163" t="s">
        <v>125</v>
      </c>
      <c r="AU520" s="163" t="s">
        <v>131</v>
      </c>
      <c r="AY520" s="20" t="s">
        <v>122</v>
      </c>
      <c r="BE520" s="164">
        <f>IF(N520="základní",J520,0)</f>
        <v>0</v>
      </c>
      <c r="BF520" s="164">
        <f>IF(N520="snížená",J520,0)</f>
        <v>544</v>
      </c>
      <c r="BG520" s="164">
        <f>IF(N520="zákl. přenesená",J520,0)</f>
        <v>0</v>
      </c>
      <c r="BH520" s="164">
        <f>IF(N520="sníž. přenesená",J520,0)</f>
        <v>0</v>
      </c>
      <c r="BI520" s="164">
        <f>IF(N520="nulová",J520,0)</f>
        <v>0</v>
      </c>
      <c r="BJ520" s="20" t="s">
        <v>131</v>
      </c>
      <c r="BK520" s="164">
        <f>ROUND(I520*H520,2)</f>
        <v>544</v>
      </c>
      <c r="BL520" s="20" t="s">
        <v>231</v>
      </c>
      <c r="BM520" s="163" t="s">
        <v>883</v>
      </c>
    </row>
    <row r="521" s="2" customFormat="1">
      <c r="A521" s="33"/>
      <c r="B521" s="34"/>
      <c r="C521" s="33"/>
      <c r="D521" s="165" t="s">
        <v>133</v>
      </c>
      <c r="E521" s="33"/>
      <c r="F521" s="166" t="s">
        <v>884</v>
      </c>
      <c r="G521" s="33"/>
      <c r="H521" s="33"/>
      <c r="I521" s="33"/>
      <c r="J521" s="33"/>
      <c r="K521" s="33"/>
      <c r="L521" s="34"/>
      <c r="M521" s="167"/>
      <c r="N521" s="168"/>
      <c r="O521" s="66"/>
      <c r="P521" s="66"/>
      <c r="Q521" s="66"/>
      <c r="R521" s="66"/>
      <c r="S521" s="66"/>
      <c r="T521" s="67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T521" s="20" t="s">
        <v>133</v>
      </c>
      <c r="AU521" s="20" t="s">
        <v>131</v>
      </c>
    </row>
    <row r="522" s="2" customFormat="1" ht="16.5" customHeight="1">
      <c r="A522" s="33"/>
      <c r="B522" s="152"/>
      <c r="C522" s="191" t="s">
        <v>885</v>
      </c>
      <c r="D522" s="191" t="s">
        <v>318</v>
      </c>
      <c r="E522" s="192" t="s">
        <v>886</v>
      </c>
      <c r="F522" s="193" t="s">
        <v>887</v>
      </c>
      <c r="G522" s="194" t="s">
        <v>888</v>
      </c>
      <c r="H522" s="195">
        <v>1</v>
      </c>
      <c r="I522" s="196">
        <v>1218</v>
      </c>
      <c r="J522" s="196">
        <f>ROUND(I522*H522,2)</f>
        <v>1218</v>
      </c>
      <c r="K522" s="193" t="s">
        <v>3</v>
      </c>
      <c r="L522" s="197"/>
      <c r="M522" s="198" t="s">
        <v>3</v>
      </c>
      <c r="N522" s="199" t="s">
        <v>41</v>
      </c>
      <c r="O522" s="161">
        <v>0</v>
      </c>
      <c r="P522" s="161">
        <f>O522*H522</f>
        <v>0</v>
      </c>
      <c r="Q522" s="161">
        <v>0</v>
      </c>
      <c r="R522" s="161">
        <f>Q522*H522</f>
        <v>0</v>
      </c>
      <c r="S522" s="161">
        <v>0</v>
      </c>
      <c r="T522" s="162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63" t="s">
        <v>321</v>
      </c>
      <c r="AT522" s="163" t="s">
        <v>318</v>
      </c>
      <c r="AU522" s="163" t="s">
        <v>131</v>
      </c>
      <c r="AY522" s="20" t="s">
        <v>122</v>
      </c>
      <c r="BE522" s="164">
        <f>IF(N522="základní",J522,0)</f>
        <v>0</v>
      </c>
      <c r="BF522" s="164">
        <f>IF(N522="snížená",J522,0)</f>
        <v>1218</v>
      </c>
      <c r="BG522" s="164">
        <f>IF(N522="zákl. přenesená",J522,0)</f>
        <v>0</v>
      </c>
      <c r="BH522" s="164">
        <f>IF(N522="sníž. přenesená",J522,0)</f>
        <v>0</v>
      </c>
      <c r="BI522" s="164">
        <f>IF(N522="nulová",J522,0)</f>
        <v>0</v>
      </c>
      <c r="BJ522" s="20" t="s">
        <v>131</v>
      </c>
      <c r="BK522" s="164">
        <f>ROUND(I522*H522,2)</f>
        <v>1218</v>
      </c>
      <c r="BL522" s="20" t="s">
        <v>231</v>
      </c>
      <c r="BM522" s="163" t="s">
        <v>889</v>
      </c>
    </row>
    <row r="523" s="2" customFormat="1" ht="24.15" customHeight="1">
      <c r="A523" s="33"/>
      <c r="B523" s="152"/>
      <c r="C523" s="153" t="s">
        <v>890</v>
      </c>
      <c r="D523" s="153" t="s">
        <v>125</v>
      </c>
      <c r="E523" s="154" t="s">
        <v>891</v>
      </c>
      <c r="F523" s="155" t="s">
        <v>892</v>
      </c>
      <c r="G523" s="156" t="s">
        <v>344</v>
      </c>
      <c r="H523" s="157">
        <v>1</v>
      </c>
      <c r="I523" s="158">
        <v>349</v>
      </c>
      <c r="J523" s="158">
        <f>ROUND(I523*H523,2)</f>
        <v>349</v>
      </c>
      <c r="K523" s="155" t="s">
        <v>129</v>
      </c>
      <c r="L523" s="34"/>
      <c r="M523" s="159" t="s">
        <v>3</v>
      </c>
      <c r="N523" s="160" t="s">
        <v>41</v>
      </c>
      <c r="O523" s="161">
        <v>0.73399999999999999</v>
      </c>
      <c r="P523" s="161">
        <f>O523*H523</f>
        <v>0.73399999999999999</v>
      </c>
      <c r="Q523" s="161">
        <v>0</v>
      </c>
      <c r="R523" s="161">
        <f>Q523*H523</f>
        <v>0</v>
      </c>
      <c r="S523" s="161">
        <v>0</v>
      </c>
      <c r="T523" s="162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63" t="s">
        <v>231</v>
      </c>
      <c r="AT523" s="163" t="s">
        <v>125</v>
      </c>
      <c r="AU523" s="163" t="s">
        <v>131</v>
      </c>
      <c r="AY523" s="20" t="s">
        <v>122</v>
      </c>
      <c r="BE523" s="164">
        <f>IF(N523="základní",J523,0)</f>
        <v>0</v>
      </c>
      <c r="BF523" s="164">
        <f>IF(N523="snížená",J523,0)</f>
        <v>349</v>
      </c>
      <c r="BG523" s="164">
        <f>IF(N523="zákl. přenesená",J523,0)</f>
        <v>0</v>
      </c>
      <c r="BH523" s="164">
        <f>IF(N523="sníž. přenesená",J523,0)</f>
        <v>0</v>
      </c>
      <c r="BI523" s="164">
        <f>IF(N523="nulová",J523,0)</f>
        <v>0</v>
      </c>
      <c r="BJ523" s="20" t="s">
        <v>131</v>
      </c>
      <c r="BK523" s="164">
        <f>ROUND(I523*H523,2)</f>
        <v>349</v>
      </c>
      <c r="BL523" s="20" t="s">
        <v>231</v>
      </c>
      <c r="BM523" s="163" t="s">
        <v>893</v>
      </c>
    </row>
    <row r="524" s="2" customFormat="1">
      <c r="A524" s="33"/>
      <c r="B524" s="34"/>
      <c r="C524" s="33"/>
      <c r="D524" s="165" t="s">
        <v>133</v>
      </c>
      <c r="E524" s="33"/>
      <c r="F524" s="166" t="s">
        <v>894</v>
      </c>
      <c r="G524" s="33"/>
      <c r="H524" s="33"/>
      <c r="I524" s="33"/>
      <c r="J524" s="33"/>
      <c r="K524" s="33"/>
      <c r="L524" s="34"/>
      <c r="M524" s="167"/>
      <c r="N524" s="168"/>
      <c r="O524" s="66"/>
      <c r="P524" s="66"/>
      <c r="Q524" s="66"/>
      <c r="R524" s="66"/>
      <c r="S524" s="66"/>
      <c r="T524" s="67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T524" s="20" t="s">
        <v>133</v>
      </c>
      <c r="AU524" s="20" t="s">
        <v>131</v>
      </c>
    </row>
    <row r="525" s="2" customFormat="1" ht="16.5" customHeight="1">
      <c r="A525" s="33"/>
      <c r="B525" s="152"/>
      <c r="C525" s="191" t="s">
        <v>895</v>
      </c>
      <c r="D525" s="191" t="s">
        <v>318</v>
      </c>
      <c r="E525" s="192" t="s">
        <v>896</v>
      </c>
      <c r="F525" s="193" t="s">
        <v>897</v>
      </c>
      <c r="G525" s="194" t="s">
        <v>181</v>
      </c>
      <c r="H525" s="195">
        <v>1</v>
      </c>
      <c r="I525" s="196">
        <v>1890</v>
      </c>
      <c r="J525" s="196">
        <f>ROUND(I525*H525,2)</f>
        <v>1890</v>
      </c>
      <c r="K525" s="193" t="s">
        <v>129</v>
      </c>
      <c r="L525" s="197"/>
      <c r="M525" s="198" t="s">
        <v>3</v>
      </c>
      <c r="N525" s="199" t="s">
        <v>41</v>
      </c>
      <c r="O525" s="161">
        <v>0</v>
      </c>
      <c r="P525" s="161">
        <f>O525*H525</f>
        <v>0</v>
      </c>
      <c r="Q525" s="161">
        <v>0.001</v>
      </c>
      <c r="R525" s="161">
        <f>Q525*H525</f>
        <v>0.001</v>
      </c>
      <c r="S525" s="161">
        <v>0</v>
      </c>
      <c r="T525" s="162">
        <f>S525*H525</f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63" t="s">
        <v>321</v>
      </c>
      <c r="AT525" s="163" t="s">
        <v>318</v>
      </c>
      <c r="AU525" s="163" t="s">
        <v>131</v>
      </c>
      <c r="AY525" s="20" t="s">
        <v>122</v>
      </c>
      <c r="BE525" s="164">
        <f>IF(N525="základní",J525,0)</f>
        <v>0</v>
      </c>
      <c r="BF525" s="164">
        <f>IF(N525="snížená",J525,0)</f>
        <v>1890</v>
      </c>
      <c r="BG525" s="164">
        <f>IF(N525="zákl. přenesená",J525,0)</f>
        <v>0</v>
      </c>
      <c r="BH525" s="164">
        <f>IF(N525="sníž. přenesená",J525,0)</f>
        <v>0</v>
      </c>
      <c r="BI525" s="164">
        <f>IF(N525="nulová",J525,0)</f>
        <v>0</v>
      </c>
      <c r="BJ525" s="20" t="s">
        <v>131</v>
      </c>
      <c r="BK525" s="164">
        <f>ROUND(I525*H525,2)</f>
        <v>1890</v>
      </c>
      <c r="BL525" s="20" t="s">
        <v>231</v>
      </c>
      <c r="BM525" s="163" t="s">
        <v>898</v>
      </c>
    </row>
    <row r="526" s="2" customFormat="1" ht="16.5" customHeight="1">
      <c r="A526" s="33"/>
      <c r="B526" s="152"/>
      <c r="C526" s="153" t="s">
        <v>899</v>
      </c>
      <c r="D526" s="153" t="s">
        <v>125</v>
      </c>
      <c r="E526" s="154" t="s">
        <v>900</v>
      </c>
      <c r="F526" s="155" t="s">
        <v>901</v>
      </c>
      <c r="G526" s="156" t="s">
        <v>344</v>
      </c>
      <c r="H526" s="157">
        <v>6</v>
      </c>
      <c r="I526" s="158">
        <v>120</v>
      </c>
      <c r="J526" s="158">
        <f>ROUND(I526*H526,2)</f>
        <v>720</v>
      </c>
      <c r="K526" s="155" t="s">
        <v>129</v>
      </c>
      <c r="L526" s="34"/>
      <c r="M526" s="159" t="s">
        <v>3</v>
      </c>
      <c r="N526" s="160" t="s">
        <v>41</v>
      </c>
      <c r="O526" s="161">
        <v>0.24299999999999999</v>
      </c>
      <c r="P526" s="161">
        <f>O526*H526</f>
        <v>1.458</v>
      </c>
      <c r="Q526" s="161">
        <v>0</v>
      </c>
      <c r="R526" s="161">
        <f>Q526*H526</f>
        <v>0</v>
      </c>
      <c r="S526" s="161">
        <v>0</v>
      </c>
      <c r="T526" s="162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63" t="s">
        <v>231</v>
      </c>
      <c r="AT526" s="163" t="s">
        <v>125</v>
      </c>
      <c r="AU526" s="163" t="s">
        <v>131</v>
      </c>
      <c r="AY526" s="20" t="s">
        <v>122</v>
      </c>
      <c r="BE526" s="164">
        <f>IF(N526="základní",J526,0)</f>
        <v>0</v>
      </c>
      <c r="BF526" s="164">
        <f>IF(N526="snížená",J526,0)</f>
        <v>720</v>
      </c>
      <c r="BG526" s="164">
        <f>IF(N526="zákl. přenesená",J526,0)</f>
        <v>0</v>
      </c>
      <c r="BH526" s="164">
        <f>IF(N526="sníž. přenesená",J526,0)</f>
        <v>0</v>
      </c>
      <c r="BI526" s="164">
        <f>IF(N526="nulová",J526,0)</f>
        <v>0</v>
      </c>
      <c r="BJ526" s="20" t="s">
        <v>131</v>
      </c>
      <c r="BK526" s="164">
        <f>ROUND(I526*H526,2)</f>
        <v>720</v>
      </c>
      <c r="BL526" s="20" t="s">
        <v>231</v>
      </c>
      <c r="BM526" s="163" t="s">
        <v>902</v>
      </c>
    </row>
    <row r="527" s="2" customFormat="1">
      <c r="A527" s="33"/>
      <c r="B527" s="34"/>
      <c r="C527" s="33"/>
      <c r="D527" s="165" t="s">
        <v>133</v>
      </c>
      <c r="E527" s="33"/>
      <c r="F527" s="166" t="s">
        <v>903</v>
      </c>
      <c r="G527" s="33"/>
      <c r="H527" s="33"/>
      <c r="I527" s="33"/>
      <c r="J527" s="33"/>
      <c r="K527" s="33"/>
      <c r="L527" s="34"/>
      <c r="M527" s="167"/>
      <c r="N527" s="168"/>
      <c r="O527" s="66"/>
      <c r="P527" s="66"/>
      <c r="Q527" s="66"/>
      <c r="R527" s="66"/>
      <c r="S527" s="66"/>
      <c r="T527" s="67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T527" s="20" t="s">
        <v>133</v>
      </c>
      <c r="AU527" s="20" t="s">
        <v>131</v>
      </c>
    </row>
    <row r="528" s="2" customFormat="1" ht="16.5" customHeight="1">
      <c r="A528" s="33"/>
      <c r="B528" s="152"/>
      <c r="C528" s="191" t="s">
        <v>904</v>
      </c>
      <c r="D528" s="191" t="s">
        <v>318</v>
      </c>
      <c r="E528" s="192" t="s">
        <v>905</v>
      </c>
      <c r="F528" s="193" t="s">
        <v>906</v>
      </c>
      <c r="G528" s="194" t="s">
        <v>344</v>
      </c>
      <c r="H528" s="195">
        <v>3</v>
      </c>
      <c r="I528" s="196">
        <v>123</v>
      </c>
      <c r="J528" s="196">
        <f>ROUND(I528*H528,2)</f>
        <v>369</v>
      </c>
      <c r="K528" s="193" t="s">
        <v>129</v>
      </c>
      <c r="L528" s="197"/>
      <c r="M528" s="198" t="s">
        <v>3</v>
      </c>
      <c r="N528" s="199" t="s">
        <v>41</v>
      </c>
      <c r="O528" s="161">
        <v>0</v>
      </c>
      <c r="P528" s="161">
        <f>O528*H528</f>
        <v>0</v>
      </c>
      <c r="Q528" s="161">
        <v>0.00108</v>
      </c>
      <c r="R528" s="161">
        <f>Q528*H528</f>
        <v>0.0032399999999999998</v>
      </c>
      <c r="S528" s="161">
        <v>0</v>
      </c>
      <c r="T528" s="162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63" t="s">
        <v>321</v>
      </c>
      <c r="AT528" s="163" t="s">
        <v>318</v>
      </c>
      <c r="AU528" s="163" t="s">
        <v>131</v>
      </c>
      <c r="AY528" s="20" t="s">
        <v>122</v>
      </c>
      <c r="BE528" s="164">
        <f>IF(N528="základní",J528,0)</f>
        <v>0</v>
      </c>
      <c r="BF528" s="164">
        <f>IF(N528="snížená",J528,0)</f>
        <v>369</v>
      </c>
      <c r="BG528" s="164">
        <f>IF(N528="zákl. přenesená",J528,0)</f>
        <v>0</v>
      </c>
      <c r="BH528" s="164">
        <f>IF(N528="sníž. přenesená",J528,0)</f>
        <v>0</v>
      </c>
      <c r="BI528" s="164">
        <f>IF(N528="nulová",J528,0)</f>
        <v>0</v>
      </c>
      <c r="BJ528" s="20" t="s">
        <v>131</v>
      </c>
      <c r="BK528" s="164">
        <f>ROUND(I528*H528,2)</f>
        <v>369</v>
      </c>
      <c r="BL528" s="20" t="s">
        <v>231</v>
      </c>
      <c r="BM528" s="163" t="s">
        <v>907</v>
      </c>
    </row>
    <row r="529" s="2" customFormat="1" ht="16.5" customHeight="1">
      <c r="A529" s="33"/>
      <c r="B529" s="152"/>
      <c r="C529" s="191" t="s">
        <v>908</v>
      </c>
      <c r="D529" s="191" t="s">
        <v>318</v>
      </c>
      <c r="E529" s="192" t="s">
        <v>909</v>
      </c>
      <c r="F529" s="193" t="s">
        <v>910</v>
      </c>
      <c r="G529" s="194" t="s">
        <v>344</v>
      </c>
      <c r="H529" s="195">
        <v>2</v>
      </c>
      <c r="I529" s="196">
        <v>130</v>
      </c>
      <c r="J529" s="196">
        <f>ROUND(I529*H529,2)</f>
        <v>260</v>
      </c>
      <c r="K529" s="193" t="s">
        <v>129</v>
      </c>
      <c r="L529" s="197"/>
      <c r="M529" s="198" t="s">
        <v>3</v>
      </c>
      <c r="N529" s="199" t="s">
        <v>41</v>
      </c>
      <c r="O529" s="161">
        <v>0</v>
      </c>
      <c r="P529" s="161">
        <f>O529*H529</f>
        <v>0</v>
      </c>
      <c r="Q529" s="161">
        <v>0.00123</v>
      </c>
      <c r="R529" s="161">
        <f>Q529*H529</f>
        <v>0.0024599999999999999</v>
      </c>
      <c r="S529" s="161">
        <v>0</v>
      </c>
      <c r="T529" s="162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63" t="s">
        <v>321</v>
      </c>
      <c r="AT529" s="163" t="s">
        <v>318</v>
      </c>
      <c r="AU529" s="163" t="s">
        <v>131</v>
      </c>
      <c r="AY529" s="20" t="s">
        <v>122</v>
      </c>
      <c r="BE529" s="164">
        <f>IF(N529="základní",J529,0)</f>
        <v>0</v>
      </c>
      <c r="BF529" s="164">
        <f>IF(N529="snížená",J529,0)</f>
        <v>260</v>
      </c>
      <c r="BG529" s="164">
        <f>IF(N529="zákl. přenesená",J529,0)</f>
        <v>0</v>
      </c>
      <c r="BH529" s="164">
        <f>IF(N529="sníž. přenesená",J529,0)</f>
        <v>0</v>
      </c>
      <c r="BI529" s="164">
        <f>IF(N529="nulová",J529,0)</f>
        <v>0</v>
      </c>
      <c r="BJ529" s="20" t="s">
        <v>131</v>
      </c>
      <c r="BK529" s="164">
        <f>ROUND(I529*H529,2)</f>
        <v>260</v>
      </c>
      <c r="BL529" s="20" t="s">
        <v>231</v>
      </c>
      <c r="BM529" s="163" t="s">
        <v>911</v>
      </c>
    </row>
    <row r="530" s="2" customFormat="1" ht="16.5" customHeight="1">
      <c r="A530" s="33"/>
      <c r="B530" s="152"/>
      <c r="C530" s="191" t="s">
        <v>912</v>
      </c>
      <c r="D530" s="191" t="s">
        <v>318</v>
      </c>
      <c r="E530" s="192" t="s">
        <v>913</v>
      </c>
      <c r="F530" s="193" t="s">
        <v>914</v>
      </c>
      <c r="G530" s="194" t="s">
        <v>344</v>
      </c>
      <c r="H530" s="195">
        <v>1</v>
      </c>
      <c r="I530" s="196">
        <v>197</v>
      </c>
      <c r="J530" s="196">
        <f>ROUND(I530*H530,2)</f>
        <v>197</v>
      </c>
      <c r="K530" s="193" t="s">
        <v>129</v>
      </c>
      <c r="L530" s="197"/>
      <c r="M530" s="198" t="s">
        <v>3</v>
      </c>
      <c r="N530" s="199" t="s">
        <v>41</v>
      </c>
      <c r="O530" s="161">
        <v>0</v>
      </c>
      <c r="P530" s="161">
        <f>O530*H530</f>
        <v>0</v>
      </c>
      <c r="Q530" s="161">
        <v>0.0020799999999999998</v>
      </c>
      <c r="R530" s="161">
        <f>Q530*H530</f>
        <v>0.0020799999999999998</v>
      </c>
      <c r="S530" s="161">
        <v>0</v>
      </c>
      <c r="T530" s="162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63" t="s">
        <v>321</v>
      </c>
      <c r="AT530" s="163" t="s">
        <v>318</v>
      </c>
      <c r="AU530" s="163" t="s">
        <v>131</v>
      </c>
      <c r="AY530" s="20" t="s">
        <v>122</v>
      </c>
      <c r="BE530" s="164">
        <f>IF(N530="základní",J530,0)</f>
        <v>0</v>
      </c>
      <c r="BF530" s="164">
        <f>IF(N530="snížená",J530,0)</f>
        <v>197</v>
      </c>
      <c r="BG530" s="164">
        <f>IF(N530="zákl. přenesená",J530,0)</f>
        <v>0</v>
      </c>
      <c r="BH530" s="164">
        <f>IF(N530="sníž. přenesená",J530,0)</f>
        <v>0</v>
      </c>
      <c r="BI530" s="164">
        <f>IF(N530="nulová",J530,0)</f>
        <v>0</v>
      </c>
      <c r="BJ530" s="20" t="s">
        <v>131</v>
      </c>
      <c r="BK530" s="164">
        <f>ROUND(I530*H530,2)</f>
        <v>197</v>
      </c>
      <c r="BL530" s="20" t="s">
        <v>231</v>
      </c>
      <c r="BM530" s="163" t="s">
        <v>915</v>
      </c>
    </row>
    <row r="531" s="2" customFormat="1" ht="24.15" customHeight="1">
      <c r="A531" s="33"/>
      <c r="B531" s="152"/>
      <c r="C531" s="153" t="s">
        <v>916</v>
      </c>
      <c r="D531" s="153" t="s">
        <v>125</v>
      </c>
      <c r="E531" s="154" t="s">
        <v>917</v>
      </c>
      <c r="F531" s="155" t="s">
        <v>918</v>
      </c>
      <c r="G531" s="156" t="s">
        <v>344</v>
      </c>
      <c r="H531" s="157">
        <v>6</v>
      </c>
      <c r="I531" s="158">
        <v>165</v>
      </c>
      <c r="J531" s="158">
        <f>ROUND(I531*H531,2)</f>
        <v>990</v>
      </c>
      <c r="K531" s="155" t="s">
        <v>129</v>
      </c>
      <c r="L531" s="34"/>
      <c r="M531" s="159" t="s">
        <v>3</v>
      </c>
      <c r="N531" s="160" t="s">
        <v>41</v>
      </c>
      <c r="O531" s="161">
        <v>0.33300000000000002</v>
      </c>
      <c r="P531" s="161">
        <f>O531*H531</f>
        <v>1.9980000000000002</v>
      </c>
      <c r="Q531" s="161">
        <v>0</v>
      </c>
      <c r="R531" s="161">
        <f>Q531*H531</f>
        <v>0</v>
      </c>
      <c r="S531" s="161">
        <v>0</v>
      </c>
      <c r="T531" s="162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63" t="s">
        <v>231</v>
      </c>
      <c r="AT531" s="163" t="s">
        <v>125</v>
      </c>
      <c r="AU531" s="163" t="s">
        <v>131</v>
      </c>
      <c r="AY531" s="20" t="s">
        <v>122</v>
      </c>
      <c r="BE531" s="164">
        <f>IF(N531="základní",J531,0)</f>
        <v>0</v>
      </c>
      <c r="BF531" s="164">
        <f>IF(N531="snížená",J531,0)</f>
        <v>990</v>
      </c>
      <c r="BG531" s="164">
        <f>IF(N531="zákl. přenesená",J531,0)</f>
        <v>0</v>
      </c>
      <c r="BH531" s="164">
        <f>IF(N531="sníž. přenesená",J531,0)</f>
        <v>0</v>
      </c>
      <c r="BI531" s="164">
        <f>IF(N531="nulová",J531,0)</f>
        <v>0</v>
      </c>
      <c r="BJ531" s="20" t="s">
        <v>131</v>
      </c>
      <c r="BK531" s="164">
        <f>ROUND(I531*H531,2)</f>
        <v>990</v>
      </c>
      <c r="BL531" s="20" t="s">
        <v>231</v>
      </c>
      <c r="BM531" s="163" t="s">
        <v>919</v>
      </c>
    </row>
    <row r="532" s="2" customFormat="1">
      <c r="A532" s="33"/>
      <c r="B532" s="34"/>
      <c r="C532" s="33"/>
      <c r="D532" s="165" t="s">
        <v>133</v>
      </c>
      <c r="E532" s="33"/>
      <c r="F532" s="166" t="s">
        <v>920</v>
      </c>
      <c r="G532" s="33"/>
      <c r="H532" s="33"/>
      <c r="I532" s="33"/>
      <c r="J532" s="33"/>
      <c r="K532" s="33"/>
      <c r="L532" s="34"/>
      <c r="M532" s="167"/>
      <c r="N532" s="168"/>
      <c r="O532" s="66"/>
      <c r="P532" s="66"/>
      <c r="Q532" s="66"/>
      <c r="R532" s="66"/>
      <c r="S532" s="66"/>
      <c r="T532" s="67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T532" s="20" t="s">
        <v>133</v>
      </c>
      <c r="AU532" s="20" t="s">
        <v>131</v>
      </c>
    </row>
    <row r="533" s="2" customFormat="1" ht="16.5" customHeight="1">
      <c r="A533" s="33"/>
      <c r="B533" s="152"/>
      <c r="C533" s="153" t="s">
        <v>921</v>
      </c>
      <c r="D533" s="153" t="s">
        <v>125</v>
      </c>
      <c r="E533" s="154" t="s">
        <v>922</v>
      </c>
      <c r="F533" s="155" t="s">
        <v>923</v>
      </c>
      <c r="G533" s="156" t="s">
        <v>344</v>
      </c>
      <c r="H533" s="157">
        <v>1</v>
      </c>
      <c r="I533" s="158">
        <v>233</v>
      </c>
      <c r="J533" s="158">
        <f>ROUND(I533*H533,2)</f>
        <v>233</v>
      </c>
      <c r="K533" s="155" t="s">
        <v>129</v>
      </c>
      <c r="L533" s="34"/>
      <c r="M533" s="159" t="s">
        <v>3</v>
      </c>
      <c r="N533" s="160" t="s">
        <v>41</v>
      </c>
      <c r="O533" s="161">
        <v>0.41599999999999998</v>
      </c>
      <c r="P533" s="161">
        <f>O533*H533</f>
        <v>0.41599999999999998</v>
      </c>
      <c r="Q533" s="161">
        <v>0</v>
      </c>
      <c r="R533" s="161">
        <f>Q533*H533</f>
        <v>0</v>
      </c>
      <c r="S533" s="161">
        <v>0</v>
      </c>
      <c r="T533" s="162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63" t="s">
        <v>231</v>
      </c>
      <c r="AT533" s="163" t="s">
        <v>125</v>
      </c>
      <c r="AU533" s="163" t="s">
        <v>131</v>
      </c>
      <c r="AY533" s="20" t="s">
        <v>122</v>
      </c>
      <c r="BE533" s="164">
        <f>IF(N533="základní",J533,0)</f>
        <v>0</v>
      </c>
      <c r="BF533" s="164">
        <f>IF(N533="snížená",J533,0)</f>
        <v>233</v>
      </c>
      <c r="BG533" s="164">
        <f>IF(N533="zákl. přenesená",J533,0)</f>
        <v>0</v>
      </c>
      <c r="BH533" s="164">
        <f>IF(N533="sníž. přenesená",J533,0)</f>
        <v>0</v>
      </c>
      <c r="BI533" s="164">
        <f>IF(N533="nulová",J533,0)</f>
        <v>0</v>
      </c>
      <c r="BJ533" s="20" t="s">
        <v>131</v>
      </c>
      <c r="BK533" s="164">
        <f>ROUND(I533*H533,2)</f>
        <v>233</v>
      </c>
      <c r="BL533" s="20" t="s">
        <v>231</v>
      </c>
      <c r="BM533" s="163" t="s">
        <v>924</v>
      </c>
    </row>
    <row r="534" s="2" customFormat="1">
      <c r="A534" s="33"/>
      <c r="B534" s="34"/>
      <c r="C534" s="33"/>
      <c r="D534" s="165" t="s">
        <v>133</v>
      </c>
      <c r="E534" s="33"/>
      <c r="F534" s="166" t="s">
        <v>925</v>
      </c>
      <c r="G534" s="33"/>
      <c r="H534" s="33"/>
      <c r="I534" s="33"/>
      <c r="J534" s="33"/>
      <c r="K534" s="33"/>
      <c r="L534" s="34"/>
      <c r="M534" s="167"/>
      <c r="N534" s="168"/>
      <c r="O534" s="66"/>
      <c r="P534" s="66"/>
      <c r="Q534" s="66"/>
      <c r="R534" s="66"/>
      <c r="S534" s="66"/>
      <c r="T534" s="67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T534" s="20" t="s">
        <v>133</v>
      </c>
      <c r="AU534" s="20" t="s">
        <v>131</v>
      </c>
    </row>
    <row r="535" s="2" customFormat="1" ht="16.5" customHeight="1">
      <c r="A535" s="33"/>
      <c r="B535" s="152"/>
      <c r="C535" s="191" t="s">
        <v>926</v>
      </c>
      <c r="D535" s="191" t="s">
        <v>318</v>
      </c>
      <c r="E535" s="192" t="s">
        <v>927</v>
      </c>
      <c r="F535" s="193" t="s">
        <v>928</v>
      </c>
      <c r="G535" s="194" t="s">
        <v>344</v>
      </c>
      <c r="H535" s="195">
        <v>1</v>
      </c>
      <c r="I535" s="196">
        <v>47000</v>
      </c>
      <c r="J535" s="196">
        <f>ROUND(I535*H535,2)</f>
        <v>47000</v>
      </c>
      <c r="K535" s="193" t="s">
        <v>3</v>
      </c>
      <c r="L535" s="197"/>
      <c r="M535" s="198" t="s">
        <v>3</v>
      </c>
      <c r="N535" s="199" t="s">
        <v>41</v>
      </c>
      <c r="O535" s="161">
        <v>0</v>
      </c>
      <c r="P535" s="161">
        <f>O535*H535</f>
        <v>0</v>
      </c>
      <c r="Q535" s="161">
        <v>0</v>
      </c>
      <c r="R535" s="161">
        <f>Q535*H535</f>
        <v>0</v>
      </c>
      <c r="S535" s="161">
        <v>0</v>
      </c>
      <c r="T535" s="162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63" t="s">
        <v>321</v>
      </c>
      <c r="AT535" s="163" t="s">
        <v>318</v>
      </c>
      <c r="AU535" s="163" t="s">
        <v>131</v>
      </c>
      <c r="AY535" s="20" t="s">
        <v>122</v>
      </c>
      <c r="BE535" s="164">
        <f>IF(N535="základní",J535,0)</f>
        <v>0</v>
      </c>
      <c r="BF535" s="164">
        <f>IF(N535="snížená",J535,0)</f>
        <v>47000</v>
      </c>
      <c r="BG535" s="164">
        <f>IF(N535="zákl. přenesená",J535,0)</f>
        <v>0</v>
      </c>
      <c r="BH535" s="164">
        <f>IF(N535="sníž. přenesená",J535,0)</f>
        <v>0</v>
      </c>
      <c r="BI535" s="164">
        <f>IF(N535="nulová",J535,0)</f>
        <v>0</v>
      </c>
      <c r="BJ535" s="20" t="s">
        <v>131</v>
      </c>
      <c r="BK535" s="164">
        <f>ROUND(I535*H535,2)</f>
        <v>47000</v>
      </c>
      <c r="BL535" s="20" t="s">
        <v>231</v>
      </c>
      <c r="BM535" s="163" t="s">
        <v>929</v>
      </c>
    </row>
    <row r="536" s="2" customFormat="1" ht="21.75" customHeight="1">
      <c r="A536" s="33"/>
      <c r="B536" s="152"/>
      <c r="C536" s="153" t="s">
        <v>930</v>
      </c>
      <c r="D536" s="153" t="s">
        <v>125</v>
      </c>
      <c r="E536" s="154" t="s">
        <v>931</v>
      </c>
      <c r="F536" s="155" t="s">
        <v>932</v>
      </c>
      <c r="G536" s="156" t="s">
        <v>344</v>
      </c>
      <c r="H536" s="157">
        <v>6</v>
      </c>
      <c r="I536" s="158">
        <v>148</v>
      </c>
      <c r="J536" s="158">
        <f>ROUND(I536*H536,2)</f>
        <v>888</v>
      </c>
      <c r="K536" s="155" t="s">
        <v>129</v>
      </c>
      <c r="L536" s="34"/>
      <c r="M536" s="159" t="s">
        <v>3</v>
      </c>
      <c r="N536" s="160" t="s">
        <v>41</v>
      </c>
      <c r="O536" s="161">
        <v>0.29999999999999999</v>
      </c>
      <c r="P536" s="161">
        <f>O536*H536</f>
        <v>1.7999999999999998</v>
      </c>
      <c r="Q536" s="161">
        <v>0</v>
      </c>
      <c r="R536" s="161">
        <f>Q536*H536</f>
        <v>0</v>
      </c>
      <c r="S536" s="161">
        <v>0</v>
      </c>
      <c r="T536" s="162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63" t="s">
        <v>231</v>
      </c>
      <c r="AT536" s="163" t="s">
        <v>125</v>
      </c>
      <c r="AU536" s="163" t="s">
        <v>131</v>
      </c>
      <c r="AY536" s="20" t="s">
        <v>122</v>
      </c>
      <c r="BE536" s="164">
        <f>IF(N536="základní",J536,0)</f>
        <v>0</v>
      </c>
      <c r="BF536" s="164">
        <f>IF(N536="snížená",J536,0)</f>
        <v>888</v>
      </c>
      <c r="BG536" s="164">
        <f>IF(N536="zákl. přenesená",J536,0)</f>
        <v>0</v>
      </c>
      <c r="BH536" s="164">
        <f>IF(N536="sníž. přenesená",J536,0)</f>
        <v>0</v>
      </c>
      <c r="BI536" s="164">
        <f>IF(N536="nulová",J536,0)</f>
        <v>0</v>
      </c>
      <c r="BJ536" s="20" t="s">
        <v>131</v>
      </c>
      <c r="BK536" s="164">
        <f>ROUND(I536*H536,2)</f>
        <v>888</v>
      </c>
      <c r="BL536" s="20" t="s">
        <v>231</v>
      </c>
      <c r="BM536" s="163" t="s">
        <v>933</v>
      </c>
    </row>
    <row r="537" s="2" customFormat="1">
      <c r="A537" s="33"/>
      <c r="B537" s="34"/>
      <c r="C537" s="33"/>
      <c r="D537" s="165" t="s">
        <v>133</v>
      </c>
      <c r="E537" s="33"/>
      <c r="F537" s="166" t="s">
        <v>934</v>
      </c>
      <c r="G537" s="33"/>
      <c r="H537" s="33"/>
      <c r="I537" s="33"/>
      <c r="J537" s="33"/>
      <c r="K537" s="33"/>
      <c r="L537" s="34"/>
      <c r="M537" s="167"/>
      <c r="N537" s="168"/>
      <c r="O537" s="66"/>
      <c r="P537" s="66"/>
      <c r="Q537" s="66"/>
      <c r="R537" s="66"/>
      <c r="S537" s="66"/>
      <c r="T537" s="67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T537" s="20" t="s">
        <v>133</v>
      </c>
      <c r="AU537" s="20" t="s">
        <v>131</v>
      </c>
    </row>
    <row r="538" s="2" customFormat="1" ht="16.5" customHeight="1">
      <c r="A538" s="33"/>
      <c r="B538" s="152"/>
      <c r="C538" s="153" t="s">
        <v>935</v>
      </c>
      <c r="D538" s="153" t="s">
        <v>125</v>
      </c>
      <c r="E538" s="154" t="s">
        <v>936</v>
      </c>
      <c r="F538" s="155" t="s">
        <v>937</v>
      </c>
      <c r="G538" s="156" t="s">
        <v>344</v>
      </c>
      <c r="H538" s="157">
        <v>1</v>
      </c>
      <c r="I538" s="158">
        <v>173</v>
      </c>
      <c r="J538" s="158">
        <f>ROUND(I538*H538,2)</f>
        <v>173</v>
      </c>
      <c r="K538" s="155" t="s">
        <v>129</v>
      </c>
      <c r="L538" s="34"/>
      <c r="M538" s="159" t="s">
        <v>3</v>
      </c>
      <c r="N538" s="160" t="s">
        <v>41</v>
      </c>
      <c r="O538" s="161">
        <v>0.34999999999999998</v>
      </c>
      <c r="P538" s="161">
        <f>O538*H538</f>
        <v>0.34999999999999998</v>
      </c>
      <c r="Q538" s="161">
        <v>0</v>
      </c>
      <c r="R538" s="161">
        <f>Q538*H538</f>
        <v>0</v>
      </c>
      <c r="S538" s="161">
        <v>0</v>
      </c>
      <c r="T538" s="162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63" t="s">
        <v>231</v>
      </c>
      <c r="AT538" s="163" t="s">
        <v>125</v>
      </c>
      <c r="AU538" s="163" t="s">
        <v>131</v>
      </c>
      <c r="AY538" s="20" t="s">
        <v>122</v>
      </c>
      <c r="BE538" s="164">
        <f>IF(N538="základní",J538,0)</f>
        <v>0</v>
      </c>
      <c r="BF538" s="164">
        <f>IF(N538="snížená",J538,0)</f>
        <v>173</v>
      </c>
      <c r="BG538" s="164">
        <f>IF(N538="zákl. přenesená",J538,0)</f>
        <v>0</v>
      </c>
      <c r="BH538" s="164">
        <f>IF(N538="sníž. přenesená",J538,0)</f>
        <v>0</v>
      </c>
      <c r="BI538" s="164">
        <f>IF(N538="nulová",J538,0)</f>
        <v>0</v>
      </c>
      <c r="BJ538" s="20" t="s">
        <v>131</v>
      </c>
      <c r="BK538" s="164">
        <f>ROUND(I538*H538,2)</f>
        <v>173</v>
      </c>
      <c r="BL538" s="20" t="s">
        <v>231</v>
      </c>
      <c r="BM538" s="163" t="s">
        <v>938</v>
      </c>
    </row>
    <row r="539" s="2" customFormat="1">
      <c r="A539" s="33"/>
      <c r="B539" s="34"/>
      <c r="C539" s="33"/>
      <c r="D539" s="165" t="s">
        <v>133</v>
      </c>
      <c r="E539" s="33"/>
      <c r="F539" s="166" t="s">
        <v>939</v>
      </c>
      <c r="G539" s="33"/>
      <c r="H539" s="33"/>
      <c r="I539" s="33"/>
      <c r="J539" s="33"/>
      <c r="K539" s="33"/>
      <c r="L539" s="34"/>
      <c r="M539" s="167"/>
      <c r="N539" s="168"/>
      <c r="O539" s="66"/>
      <c r="P539" s="66"/>
      <c r="Q539" s="66"/>
      <c r="R539" s="66"/>
      <c r="S539" s="66"/>
      <c r="T539" s="67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T539" s="20" t="s">
        <v>133</v>
      </c>
      <c r="AU539" s="20" t="s">
        <v>131</v>
      </c>
    </row>
    <row r="540" s="2" customFormat="1" ht="16.5" customHeight="1">
      <c r="A540" s="33"/>
      <c r="B540" s="152"/>
      <c r="C540" s="153" t="s">
        <v>940</v>
      </c>
      <c r="D540" s="153" t="s">
        <v>125</v>
      </c>
      <c r="E540" s="154" t="s">
        <v>941</v>
      </c>
      <c r="F540" s="155" t="s">
        <v>942</v>
      </c>
      <c r="G540" s="156" t="s">
        <v>344</v>
      </c>
      <c r="H540" s="157">
        <v>1</v>
      </c>
      <c r="I540" s="158">
        <v>130</v>
      </c>
      <c r="J540" s="158">
        <f>ROUND(I540*H540,2)</f>
        <v>130</v>
      </c>
      <c r="K540" s="155" t="s">
        <v>129</v>
      </c>
      <c r="L540" s="34"/>
      <c r="M540" s="159" t="s">
        <v>3</v>
      </c>
      <c r="N540" s="160" t="s">
        <v>41</v>
      </c>
      <c r="O540" s="161">
        <v>0.20000000000000001</v>
      </c>
      <c r="P540" s="161">
        <f>O540*H540</f>
        <v>0.20000000000000001</v>
      </c>
      <c r="Q540" s="161">
        <v>8.0000000000000007E-05</v>
      </c>
      <c r="R540" s="161">
        <f>Q540*H540</f>
        <v>8.0000000000000007E-05</v>
      </c>
      <c r="S540" s="161">
        <v>0</v>
      </c>
      <c r="T540" s="162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63" t="s">
        <v>231</v>
      </c>
      <c r="AT540" s="163" t="s">
        <v>125</v>
      </c>
      <c r="AU540" s="163" t="s">
        <v>131</v>
      </c>
      <c r="AY540" s="20" t="s">
        <v>122</v>
      </c>
      <c r="BE540" s="164">
        <f>IF(N540="základní",J540,0)</f>
        <v>0</v>
      </c>
      <c r="BF540" s="164">
        <f>IF(N540="snížená",J540,0)</f>
        <v>130</v>
      </c>
      <c r="BG540" s="164">
        <f>IF(N540="zákl. přenesená",J540,0)</f>
        <v>0</v>
      </c>
      <c r="BH540" s="164">
        <f>IF(N540="sníž. přenesená",J540,0)</f>
        <v>0</v>
      </c>
      <c r="BI540" s="164">
        <f>IF(N540="nulová",J540,0)</f>
        <v>0</v>
      </c>
      <c r="BJ540" s="20" t="s">
        <v>131</v>
      </c>
      <c r="BK540" s="164">
        <f>ROUND(I540*H540,2)</f>
        <v>130</v>
      </c>
      <c r="BL540" s="20" t="s">
        <v>231</v>
      </c>
      <c r="BM540" s="163" t="s">
        <v>943</v>
      </c>
    </row>
    <row r="541" s="2" customFormat="1">
      <c r="A541" s="33"/>
      <c r="B541" s="34"/>
      <c r="C541" s="33"/>
      <c r="D541" s="165" t="s">
        <v>133</v>
      </c>
      <c r="E541" s="33"/>
      <c r="F541" s="166" t="s">
        <v>944</v>
      </c>
      <c r="G541" s="33"/>
      <c r="H541" s="33"/>
      <c r="I541" s="33"/>
      <c r="J541" s="33"/>
      <c r="K541" s="33"/>
      <c r="L541" s="34"/>
      <c r="M541" s="167"/>
      <c r="N541" s="168"/>
      <c r="O541" s="66"/>
      <c r="P541" s="66"/>
      <c r="Q541" s="66"/>
      <c r="R541" s="66"/>
      <c r="S541" s="66"/>
      <c r="T541" s="67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T541" s="20" t="s">
        <v>133</v>
      </c>
      <c r="AU541" s="20" t="s">
        <v>131</v>
      </c>
    </row>
    <row r="542" s="2" customFormat="1" ht="24.15" customHeight="1">
      <c r="A542" s="33"/>
      <c r="B542" s="152"/>
      <c r="C542" s="153" t="s">
        <v>945</v>
      </c>
      <c r="D542" s="153" t="s">
        <v>125</v>
      </c>
      <c r="E542" s="154" t="s">
        <v>946</v>
      </c>
      <c r="F542" s="155" t="s">
        <v>947</v>
      </c>
      <c r="G542" s="156" t="s">
        <v>344</v>
      </c>
      <c r="H542" s="157">
        <v>1</v>
      </c>
      <c r="I542" s="158">
        <v>1500</v>
      </c>
      <c r="J542" s="158">
        <f>ROUND(I542*H542,2)</f>
        <v>1500</v>
      </c>
      <c r="K542" s="155" t="s">
        <v>129</v>
      </c>
      <c r="L542" s="34"/>
      <c r="M542" s="159" t="s">
        <v>3</v>
      </c>
      <c r="N542" s="160" t="s">
        <v>41</v>
      </c>
      <c r="O542" s="161">
        <v>0.94999999999999996</v>
      </c>
      <c r="P542" s="161">
        <f>O542*H542</f>
        <v>0.94999999999999996</v>
      </c>
      <c r="Q542" s="161">
        <v>0</v>
      </c>
      <c r="R542" s="161">
        <f>Q542*H542</f>
        <v>0</v>
      </c>
      <c r="S542" s="161">
        <v>0.17399999999999999</v>
      </c>
      <c r="T542" s="162">
        <f>S542*H542</f>
        <v>0.17399999999999999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63" t="s">
        <v>231</v>
      </c>
      <c r="AT542" s="163" t="s">
        <v>125</v>
      </c>
      <c r="AU542" s="163" t="s">
        <v>131</v>
      </c>
      <c r="AY542" s="20" t="s">
        <v>122</v>
      </c>
      <c r="BE542" s="164">
        <f>IF(N542="základní",J542,0)</f>
        <v>0</v>
      </c>
      <c r="BF542" s="164">
        <f>IF(N542="snížená",J542,0)</f>
        <v>1500</v>
      </c>
      <c r="BG542" s="164">
        <f>IF(N542="zákl. přenesená",J542,0)</f>
        <v>0</v>
      </c>
      <c r="BH542" s="164">
        <f>IF(N542="sníž. přenesená",J542,0)</f>
        <v>0</v>
      </c>
      <c r="BI542" s="164">
        <f>IF(N542="nulová",J542,0)</f>
        <v>0</v>
      </c>
      <c r="BJ542" s="20" t="s">
        <v>131</v>
      </c>
      <c r="BK542" s="164">
        <f>ROUND(I542*H542,2)</f>
        <v>1500</v>
      </c>
      <c r="BL542" s="20" t="s">
        <v>231</v>
      </c>
      <c r="BM542" s="163" t="s">
        <v>948</v>
      </c>
    </row>
    <row r="543" s="2" customFormat="1">
      <c r="A543" s="33"/>
      <c r="B543" s="34"/>
      <c r="C543" s="33"/>
      <c r="D543" s="165" t="s">
        <v>133</v>
      </c>
      <c r="E543" s="33"/>
      <c r="F543" s="166" t="s">
        <v>949</v>
      </c>
      <c r="G543" s="33"/>
      <c r="H543" s="33"/>
      <c r="I543" s="33"/>
      <c r="J543" s="33"/>
      <c r="K543" s="33"/>
      <c r="L543" s="34"/>
      <c r="M543" s="167"/>
      <c r="N543" s="168"/>
      <c r="O543" s="66"/>
      <c r="P543" s="66"/>
      <c r="Q543" s="66"/>
      <c r="R543" s="66"/>
      <c r="S543" s="66"/>
      <c r="T543" s="67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T543" s="20" t="s">
        <v>133</v>
      </c>
      <c r="AU543" s="20" t="s">
        <v>131</v>
      </c>
    </row>
    <row r="544" s="2" customFormat="1" ht="16.5" customHeight="1">
      <c r="A544" s="33"/>
      <c r="B544" s="152"/>
      <c r="C544" s="153" t="s">
        <v>950</v>
      </c>
      <c r="D544" s="153" t="s">
        <v>125</v>
      </c>
      <c r="E544" s="154" t="s">
        <v>951</v>
      </c>
      <c r="F544" s="155" t="s">
        <v>952</v>
      </c>
      <c r="G544" s="156" t="s">
        <v>344</v>
      </c>
      <c r="H544" s="157">
        <v>1</v>
      </c>
      <c r="I544" s="158">
        <v>601</v>
      </c>
      <c r="J544" s="158">
        <f>ROUND(I544*H544,2)</f>
        <v>601</v>
      </c>
      <c r="K544" s="155" t="s">
        <v>129</v>
      </c>
      <c r="L544" s="34"/>
      <c r="M544" s="159" t="s">
        <v>3</v>
      </c>
      <c r="N544" s="160" t="s">
        <v>41</v>
      </c>
      <c r="O544" s="161">
        <v>1.345</v>
      </c>
      <c r="P544" s="161">
        <f>O544*H544</f>
        <v>1.345</v>
      </c>
      <c r="Q544" s="161">
        <v>0</v>
      </c>
      <c r="R544" s="161">
        <f>Q544*H544</f>
        <v>0</v>
      </c>
      <c r="S544" s="161">
        <v>0</v>
      </c>
      <c r="T544" s="162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63" t="s">
        <v>231</v>
      </c>
      <c r="AT544" s="163" t="s">
        <v>125</v>
      </c>
      <c r="AU544" s="163" t="s">
        <v>131</v>
      </c>
      <c r="AY544" s="20" t="s">
        <v>122</v>
      </c>
      <c r="BE544" s="164">
        <f>IF(N544="základní",J544,0)</f>
        <v>0</v>
      </c>
      <c r="BF544" s="164">
        <f>IF(N544="snížená",J544,0)</f>
        <v>601</v>
      </c>
      <c r="BG544" s="164">
        <f>IF(N544="zákl. přenesená",J544,0)</f>
        <v>0</v>
      </c>
      <c r="BH544" s="164">
        <f>IF(N544="sníž. přenesená",J544,0)</f>
        <v>0</v>
      </c>
      <c r="BI544" s="164">
        <f>IF(N544="nulová",J544,0)</f>
        <v>0</v>
      </c>
      <c r="BJ544" s="20" t="s">
        <v>131</v>
      </c>
      <c r="BK544" s="164">
        <f>ROUND(I544*H544,2)</f>
        <v>601</v>
      </c>
      <c r="BL544" s="20" t="s">
        <v>231</v>
      </c>
      <c r="BM544" s="163" t="s">
        <v>953</v>
      </c>
    </row>
    <row r="545" s="2" customFormat="1">
      <c r="A545" s="33"/>
      <c r="B545" s="34"/>
      <c r="C545" s="33"/>
      <c r="D545" s="165" t="s">
        <v>133</v>
      </c>
      <c r="E545" s="33"/>
      <c r="F545" s="166" t="s">
        <v>954</v>
      </c>
      <c r="G545" s="33"/>
      <c r="H545" s="33"/>
      <c r="I545" s="33"/>
      <c r="J545" s="33"/>
      <c r="K545" s="33"/>
      <c r="L545" s="34"/>
      <c r="M545" s="167"/>
      <c r="N545" s="168"/>
      <c r="O545" s="66"/>
      <c r="P545" s="66"/>
      <c r="Q545" s="66"/>
      <c r="R545" s="66"/>
      <c r="S545" s="66"/>
      <c r="T545" s="67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T545" s="20" t="s">
        <v>133</v>
      </c>
      <c r="AU545" s="20" t="s">
        <v>131</v>
      </c>
    </row>
    <row r="546" s="2" customFormat="1" ht="16.5" customHeight="1">
      <c r="A546" s="33"/>
      <c r="B546" s="152"/>
      <c r="C546" s="191" t="s">
        <v>955</v>
      </c>
      <c r="D546" s="191" t="s">
        <v>318</v>
      </c>
      <c r="E546" s="192" t="s">
        <v>956</v>
      </c>
      <c r="F546" s="193" t="s">
        <v>957</v>
      </c>
      <c r="G546" s="194" t="s">
        <v>344</v>
      </c>
      <c r="H546" s="195">
        <v>1</v>
      </c>
      <c r="I546" s="196">
        <v>5544</v>
      </c>
      <c r="J546" s="196">
        <f>ROUND(I546*H546,2)</f>
        <v>5544</v>
      </c>
      <c r="K546" s="193" t="s">
        <v>3</v>
      </c>
      <c r="L546" s="197"/>
      <c r="M546" s="198" t="s">
        <v>3</v>
      </c>
      <c r="N546" s="199" t="s">
        <v>41</v>
      </c>
      <c r="O546" s="161">
        <v>0</v>
      </c>
      <c r="P546" s="161">
        <f>O546*H546</f>
        <v>0</v>
      </c>
      <c r="Q546" s="161">
        <v>0.29999999999999999</v>
      </c>
      <c r="R546" s="161">
        <f>Q546*H546</f>
        <v>0.29999999999999999</v>
      </c>
      <c r="S546" s="161">
        <v>0</v>
      </c>
      <c r="T546" s="162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63" t="s">
        <v>321</v>
      </c>
      <c r="AT546" s="163" t="s">
        <v>318</v>
      </c>
      <c r="AU546" s="163" t="s">
        <v>131</v>
      </c>
      <c r="AY546" s="20" t="s">
        <v>122</v>
      </c>
      <c r="BE546" s="164">
        <f>IF(N546="základní",J546,0)</f>
        <v>0</v>
      </c>
      <c r="BF546" s="164">
        <f>IF(N546="snížená",J546,0)</f>
        <v>5544</v>
      </c>
      <c r="BG546" s="164">
        <f>IF(N546="zákl. přenesená",J546,0)</f>
        <v>0</v>
      </c>
      <c r="BH546" s="164">
        <f>IF(N546="sníž. přenesená",J546,0)</f>
        <v>0</v>
      </c>
      <c r="BI546" s="164">
        <f>IF(N546="nulová",J546,0)</f>
        <v>0</v>
      </c>
      <c r="BJ546" s="20" t="s">
        <v>131</v>
      </c>
      <c r="BK546" s="164">
        <f>ROUND(I546*H546,2)</f>
        <v>5544</v>
      </c>
      <c r="BL546" s="20" t="s">
        <v>231</v>
      </c>
      <c r="BM546" s="163" t="s">
        <v>958</v>
      </c>
    </row>
    <row r="547" s="2" customFormat="1" ht="16.5" customHeight="1">
      <c r="A547" s="33"/>
      <c r="B547" s="152"/>
      <c r="C547" s="153" t="s">
        <v>959</v>
      </c>
      <c r="D547" s="153" t="s">
        <v>125</v>
      </c>
      <c r="E547" s="154" t="s">
        <v>960</v>
      </c>
      <c r="F547" s="155" t="s">
        <v>961</v>
      </c>
      <c r="G547" s="156" t="s">
        <v>344</v>
      </c>
      <c r="H547" s="157">
        <v>6</v>
      </c>
      <c r="I547" s="158">
        <v>206</v>
      </c>
      <c r="J547" s="158">
        <f>ROUND(I547*H547,2)</f>
        <v>1236</v>
      </c>
      <c r="K547" s="155" t="s">
        <v>129</v>
      </c>
      <c r="L547" s="34"/>
      <c r="M547" s="159" t="s">
        <v>3</v>
      </c>
      <c r="N547" s="160" t="s">
        <v>41</v>
      </c>
      <c r="O547" s="161">
        <v>0.46000000000000002</v>
      </c>
      <c r="P547" s="161">
        <f>O547*H547</f>
        <v>2.7600000000000002</v>
      </c>
      <c r="Q547" s="161">
        <v>0</v>
      </c>
      <c r="R547" s="161">
        <f>Q547*H547</f>
        <v>0</v>
      </c>
      <c r="S547" s="161">
        <v>0.1104</v>
      </c>
      <c r="T547" s="162">
        <f>S547*H547</f>
        <v>0.66239999999999999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63" t="s">
        <v>231</v>
      </c>
      <c r="AT547" s="163" t="s">
        <v>125</v>
      </c>
      <c r="AU547" s="163" t="s">
        <v>131</v>
      </c>
      <c r="AY547" s="20" t="s">
        <v>122</v>
      </c>
      <c r="BE547" s="164">
        <f>IF(N547="základní",J547,0)</f>
        <v>0</v>
      </c>
      <c r="BF547" s="164">
        <f>IF(N547="snížená",J547,0)</f>
        <v>1236</v>
      </c>
      <c r="BG547" s="164">
        <f>IF(N547="zákl. přenesená",J547,0)</f>
        <v>0</v>
      </c>
      <c r="BH547" s="164">
        <f>IF(N547="sníž. přenesená",J547,0)</f>
        <v>0</v>
      </c>
      <c r="BI547" s="164">
        <f>IF(N547="nulová",J547,0)</f>
        <v>0</v>
      </c>
      <c r="BJ547" s="20" t="s">
        <v>131</v>
      </c>
      <c r="BK547" s="164">
        <f>ROUND(I547*H547,2)</f>
        <v>1236</v>
      </c>
      <c r="BL547" s="20" t="s">
        <v>231</v>
      </c>
      <c r="BM547" s="163" t="s">
        <v>962</v>
      </c>
    </row>
    <row r="548" s="2" customFormat="1">
      <c r="A548" s="33"/>
      <c r="B548" s="34"/>
      <c r="C548" s="33"/>
      <c r="D548" s="165" t="s">
        <v>133</v>
      </c>
      <c r="E548" s="33"/>
      <c r="F548" s="166" t="s">
        <v>963</v>
      </c>
      <c r="G548" s="33"/>
      <c r="H548" s="33"/>
      <c r="I548" s="33"/>
      <c r="J548" s="33"/>
      <c r="K548" s="33"/>
      <c r="L548" s="34"/>
      <c r="M548" s="167"/>
      <c r="N548" s="168"/>
      <c r="O548" s="66"/>
      <c r="P548" s="66"/>
      <c r="Q548" s="66"/>
      <c r="R548" s="66"/>
      <c r="S548" s="66"/>
      <c r="T548" s="67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T548" s="20" t="s">
        <v>133</v>
      </c>
      <c r="AU548" s="20" t="s">
        <v>131</v>
      </c>
    </row>
    <row r="549" s="2" customFormat="1" ht="24.15" customHeight="1">
      <c r="A549" s="33"/>
      <c r="B549" s="152"/>
      <c r="C549" s="153" t="s">
        <v>964</v>
      </c>
      <c r="D549" s="153" t="s">
        <v>125</v>
      </c>
      <c r="E549" s="154" t="s">
        <v>965</v>
      </c>
      <c r="F549" s="155" t="s">
        <v>966</v>
      </c>
      <c r="G549" s="156" t="s">
        <v>327</v>
      </c>
      <c r="H549" s="157">
        <v>849.05700000000002</v>
      </c>
      <c r="I549" s="158">
        <v>1.1000000000000001</v>
      </c>
      <c r="J549" s="158">
        <f>ROUND(I549*H549,2)</f>
        <v>933.96000000000004</v>
      </c>
      <c r="K549" s="155" t="s">
        <v>129</v>
      </c>
      <c r="L549" s="34"/>
      <c r="M549" s="159" t="s">
        <v>3</v>
      </c>
      <c r="N549" s="160" t="s">
        <v>41</v>
      </c>
      <c r="O549" s="161">
        <v>0</v>
      </c>
      <c r="P549" s="161">
        <f>O549*H549</f>
        <v>0</v>
      </c>
      <c r="Q549" s="161">
        <v>0</v>
      </c>
      <c r="R549" s="161">
        <f>Q549*H549</f>
        <v>0</v>
      </c>
      <c r="S549" s="161">
        <v>0</v>
      </c>
      <c r="T549" s="162">
        <f>S549*H549</f>
        <v>0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163" t="s">
        <v>231</v>
      </c>
      <c r="AT549" s="163" t="s">
        <v>125</v>
      </c>
      <c r="AU549" s="163" t="s">
        <v>131</v>
      </c>
      <c r="AY549" s="20" t="s">
        <v>122</v>
      </c>
      <c r="BE549" s="164">
        <f>IF(N549="základní",J549,0)</f>
        <v>0</v>
      </c>
      <c r="BF549" s="164">
        <f>IF(N549="snížená",J549,0)</f>
        <v>933.96000000000004</v>
      </c>
      <c r="BG549" s="164">
        <f>IF(N549="zákl. přenesená",J549,0)</f>
        <v>0</v>
      </c>
      <c r="BH549" s="164">
        <f>IF(N549="sníž. přenesená",J549,0)</f>
        <v>0</v>
      </c>
      <c r="BI549" s="164">
        <f>IF(N549="nulová",J549,0)</f>
        <v>0</v>
      </c>
      <c r="BJ549" s="20" t="s">
        <v>131</v>
      </c>
      <c r="BK549" s="164">
        <f>ROUND(I549*H549,2)</f>
        <v>933.96000000000004</v>
      </c>
      <c r="BL549" s="20" t="s">
        <v>231</v>
      </c>
      <c r="BM549" s="163" t="s">
        <v>967</v>
      </c>
    </row>
    <row r="550" s="2" customFormat="1">
      <c r="A550" s="33"/>
      <c r="B550" s="34"/>
      <c r="C550" s="33"/>
      <c r="D550" s="165" t="s">
        <v>133</v>
      </c>
      <c r="E550" s="33"/>
      <c r="F550" s="166" t="s">
        <v>968</v>
      </c>
      <c r="G550" s="33"/>
      <c r="H550" s="33"/>
      <c r="I550" s="33"/>
      <c r="J550" s="33"/>
      <c r="K550" s="33"/>
      <c r="L550" s="34"/>
      <c r="M550" s="167"/>
      <c r="N550" s="168"/>
      <c r="O550" s="66"/>
      <c r="P550" s="66"/>
      <c r="Q550" s="66"/>
      <c r="R550" s="66"/>
      <c r="S550" s="66"/>
      <c r="T550" s="67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T550" s="20" t="s">
        <v>133</v>
      </c>
      <c r="AU550" s="20" t="s">
        <v>131</v>
      </c>
    </row>
    <row r="551" s="12" customFormat="1" ht="22.8" customHeight="1">
      <c r="A551" s="12"/>
      <c r="B551" s="140"/>
      <c r="C551" s="12"/>
      <c r="D551" s="141" t="s">
        <v>68</v>
      </c>
      <c r="E551" s="150" t="s">
        <v>969</v>
      </c>
      <c r="F551" s="150" t="s">
        <v>970</v>
      </c>
      <c r="G551" s="12"/>
      <c r="H551" s="12"/>
      <c r="I551" s="12"/>
      <c r="J551" s="151">
        <f>BK551</f>
        <v>14066.060000000001</v>
      </c>
      <c r="K551" s="12"/>
      <c r="L551" s="140"/>
      <c r="M551" s="144"/>
      <c r="N551" s="145"/>
      <c r="O551" s="145"/>
      <c r="P551" s="146">
        <f>SUM(P552:P590)</f>
        <v>10.957087999999999</v>
      </c>
      <c r="Q551" s="145"/>
      <c r="R551" s="146">
        <f>SUM(R552:R590)</f>
        <v>0.23090279999999996</v>
      </c>
      <c r="S551" s="145"/>
      <c r="T551" s="147">
        <f>SUM(T552:T590)</f>
        <v>0.50544440000000002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141" t="s">
        <v>131</v>
      </c>
      <c r="AT551" s="148" t="s">
        <v>68</v>
      </c>
      <c r="AU551" s="148" t="s">
        <v>74</v>
      </c>
      <c r="AY551" s="141" t="s">
        <v>122</v>
      </c>
      <c r="BK551" s="149">
        <f>SUM(BK552:BK590)</f>
        <v>14066.060000000001</v>
      </c>
    </row>
    <row r="552" s="2" customFormat="1" ht="16.5" customHeight="1">
      <c r="A552" s="33"/>
      <c r="B552" s="152"/>
      <c r="C552" s="153" t="s">
        <v>971</v>
      </c>
      <c r="D552" s="153" t="s">
        <v>125</v>
      </c>
      <c r="E552" s="154" t="s">
        <v>972</v>
      </c>
      <c r="F552" s="155" t="s">
        <v>973</v>
      </c>
      <c r="G552" s="156" t="s">
        <v>128</v>
      </c>
      <c r="H552" s="157">
        <v>5.3879999999999999</v>
      </c>
      <c r="I552" s="158">
        <v>60.700000000000003</v>
      </c>
      <c r="J552" s="158">
        <f>ROUND(I552*H552,2)</f>
        <v>327.05000000000001</v>
      </c>
      <c r="K552" s="155" t="s">
        <v>129</v>
      </c>
      <c r="L552" s="34"/>
      <c r="M552" s="159" t="s">
        <v>3</v>
      </c>
      <c r="N552" s="160" t="s">
        <v>41</v>
      </c>
      <c r="O552" s="161">
        <v>0.043999999999999997</v>
      </c>
      <c r="P552" s="161">
        <f>O552*H552</f>
        <v>0.23707199999999998</v>
      </c>
      <c r="Q552" s="161">
        <v>0.00029999999999999997</v>
      </c>
      <c r="R552" s="161">
        <f>Q552*H552</f>
        <v>0.0016163999999999998</v>
      </c>
      <c r="S552" s="161">
        <v>0</v>
      </c>
      <c r="T552" s="162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63" t="s">
        <v>231</v>
      </c>
      <c r="AT552" s="163" t="s">
        <v>125</v>
      </c>
      <c r="AU552" s="163" t="s">
        <v>131</v>
      </c>
      <c r="AY552" s="20" t="s">
        <v>122</v>
      </c>
      <c r="BE552" s="164">
        <f>IF(N552="základní",J552,0)</f>
        <v>0</v>
      </c>
      <c r="BF552" s="164">
        <f>IF(N552="snížená",J552,0)</f>
        <v>327.05000000000001</v>
      </c>
      <c r="BG552" s="164">
        <f>IF(N552="zákl. přenesená",J552,0)</f>
        <v>0</v>
      </c>
      <c r="BH552" s="164">
        <f>IF(N552="sníž. přenesená",J552,0)</f>
        <v>0</v>
      </c>
      <c r="BI552" s="164">
        <f>IF(N552="nulová",J552,0)</f>
        <v>0</v>
      </c>
      <c r="BJ552" s="20" t="s">
        <v>131</v>
      </c>
      <c r="BK552" s="164">
        <f>ROUND(I552*H552,2)</f>
        <v>327.05000000000001</v>
      </c>
      <c r="BL552" s="20" t="s">
        <v>231</v>
      </c>
      <c r="BM552" s="163" t="s">
        <v>974</v>
      </c>
    </row>
    <row r="553" s="2" customFormat="1">
      <c r="A553" s="33"/>
      <c r="B553" s="34"/>
      <c r="C553" s="33"/>
      <c r="D553" s="165" t="s">
        <v>133</v>
      </c>
      <c r="E553" s="33"/>
      <c r="F553" s="166" t="s">
        <v>975</v>
      </c>
      <c r="G553" s="33"/>
      <c r="H553" s="33"/>
      <c r="I553" s="33"/>
      <c r="J553" s="33"/>
      <c r="K553" s="33"/>
      <c r="L553" s="34"/>
      <c r="M553" s="167"/>
      <c r="N553" s="168"/>
      <c r="O553" s="66"/>
      <c r="P553" s="66"/>
      <c r="Q553" s="66"/>
      <c r="R553" s="66"/>
      <c r="S553" s="66"/>
      <c r="T553" s="67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T553" s="20" t="s">
        <v>133</v>
      </c>
      <c r="AU553" s="20" t="s">
        <v>131</v>
      </c>
    </row>
    <row r="554" s="13" customFormat="1">
      <c r="A554" s="13"/>
      <c r="B554" s="169"/>
      <c r="C554" s="13"/>
      <c r="D554" s="170" t="s">
        <v>135</v>
      </c>
      <c r="E554" s="171" t="s">
        <v>3</v>
      </c>
      <c r="F554" s="172" t="s">
        <v>142</v>
      </c>
      <c r="G554" s="13"/>
      <c r="H554" s="173">
        <v>4.2450000000000001</v>
      </c>
      <c r="I554" s="13"/>
      <c r="J554" s="13"/>
      <c r="K554" s="13"/>
      <c r="L554" s="169"/>
      <c r="M554" s="174"/>
      <c r="N554" s="175"/>
      <c r="O554" s="175"/>
      <c r="P554" s="175"/>
      <c r="Q554" s="175"/>
      <c r="R554" s="175"/>
      <c r="S554" s="175"/>
      <c r="T554" s="17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71" t="s">
        <v>135</v>
      </c>
      <c r="AU554" s="171" t="s">
        <v>131</v>
      </c>
      <c r="AV554" s="13" t="s">
        <v>131</v>
      </c>
      <c r="AW554" s="13" t="s">
        <v>30</v>
      </c>
      <c r="AX554" s="13" t="s">
        <v>69</v>
      </c>
      <c r="AY554" s="171" t="s">
        <v>122</v>
      </c>
    </row>
    <row r="555" s="14" customFormat="1">
      <c r="A555" s="14"/>
      <c r="B555" s="177"/>
      <c r="C555" s="14"/>
      <c r="D555" s="170" t="s">
        <v>135</v>
      </c>
      <c r="E555" s="178" t="s">
        <v>3</v>
      </c>
      <c r="F555" s="179" t="s">
        <v>137</v>
      </c>
      <c r="G555" s="14"/>
      <c r="H555" s="180">
        <v>4.2450000000000001</v>
      </c>
      <c r="I555" s="14"/>
      <c r="J555" s="14"/>
      <c r="K555" s="14"/>
      <c r="L555" s="177"/>
      <c r="M555" s="181"/>
      <c r="N555" s="182"/>
      <c r="O555" s="182"/>
      <c r="P555" s="182"/>
      <c r="Q555" s="182"/>
      <c r="R555" s="182"/>
      <c r="S555" s="182"/>
      <c r="T555" s="18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178" t="s">
        <v>135</v>
      </c>
      <c r="AU555" s="178" t="s">
        <v>131</v>
      </c>
      <c r="AV555" s="14" t="s">
        <v>138</v>
      </c>
      <c r="AW555" s="14" t="s">
        <v>30</v>
      </c>
      <c r="AX555" s="14" t="s">
        <v>69</v>
      </c>
      <c r="AY555" s="178" t="s">
        <v>122</v>
      </c>
    </row>
    <row r="556" s="13" customFormat="1">
      <c r="A556" s="13"/>
      <c r="B556" s="169"/>
      <c r="C556" s="13"/>
      <c r="D556" s="170" t="s">
        <v>135</v>
      </c>
      <c r="E556" s="171" t="s">
        <v>3</v>
      </c>
      <c r="F556" s="172" t="s">
        <v>144</v>
      </c>
      <c r="G556" s="13"/>
      <c r="H556" s="173">
        <v>1.143</v>
      </c>
      <c r="I556" s="13"/>
      <c r="J556" s="13"/>
      <c r="K556" s="13"/>
      <c r="L556" s="169"/>
      <c r="M556" s="174"/>
      <c r="N556" s="175"/>
      <c r="O556" s="175"/>
      <c r="P556" s="175"/>
      <c r="Q556" s="175"/>
      <c r="R556" s="175"/>
      <c r="S556" s="175"/>
      <c r="T556" s="17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71" t="s">
        <v>135</v>
      </c>
      <c r="AU556" s="171" t="s">
        <v>131</v>
      </c>
      <c r="AV556" s="13" t="s">
        <v>131</v>
      </c>
      <c r="AW556" s="13" t="s">
        <v>30</v>
      </c>
      <c r="AX556" s="13" t="s">
        <v>69</v>
      </c>
      <c r="AY556" s="171" t="s">
        <v>122</v>
      </c>
    </row>
    <row r="557" s="14" customFormat="1">
      <c r="A557" s="14"/>
      <c r="B557" s="177"/>
      <c r="C557" s="14"/>
      <c r="D557" s="170" t="s">
        <v>135</v>
      </c>
      <c r="E557" s="178" t="s">
        <v>3</v>
      </c>
      <c r="F557" s="179" t="s">
        <v>137</v>
      </c>
      <c r="G557" s="14"/>
      <c r="H557" s="180">
        <v>1.143</v>
      </c>
      <c r="I557" s="14"/>
      <c r="J557" s="14"/>
      <c r="K557" s="14"/>
      <c r="L557" s="177"/>
      <c r="M557" s="181"/>
      <c r="N557" s="182"/>
      <c r="O557" s="182"/>
      <c r="P557" s="182"/>
      <c r="Q557" s="182"/>
      <c r="R557" s="182"/>
      <c r="S557" s="182"/>
      <c r="T557" s="183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178" t="s">
        <v>135</v>
      </c>
      <c r="AU557" s="178" t="s">
        <v>131</v>
      </c>
      <c r="AV557" s="14" t="s">
        <v>138</v>
      </c>
      <c r="AW557" s="14" t="s">
        <v>30</v>
      </c>
      <c r="AX557" s="14" t="s">
        <v>69</v>
      </c>
      <c r="AY557" s="178" t="s">
        <v>122</v>
      </c>
    </row>
    <row r="558" s="15" customFormat="1">
      <c r="A558" s="15"/>
      <c r="B558" s="184"/>
      <c r="C558" s="15"/>
      <c r="D558" s="170" t="s">
        <v>135</v>
      </c>
      <c r="E558" s="185" t="s">
        <v>3</v>
      </c>
      <c r="F558" s="186" t="s">
        <v>145</v>
      </c>
      <c r="G558" s="15"/>
      <c r="H558" s="187">
        <v>5.3879999999999999</v>
      </c>
      <c r="I558" s="15"/>
      <c r="J558" s="15"/>
      <c r="K558" s="15"/>
      <c r="L558" s="184"/>
      <c r="M558" s="188"/>
      <c r="N558" s="189"/>
      <c r="O558" s="189"/>
      <c r="P558" s="189"/>
      <c r="Q558" s="189"/>
      <c r="R558" s="189"/>
      <c r="S558" s="189"/>
      <c r="T558" s="190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185" t="s">
        <v>135</v>
      </c>
      <c r="AU558" s="185" t="s">
        <v>131</v>
      </c>
      <c r="AV558" s="15" t="s">
        <v>130</v>
      </c>
      <c r="AW558" s="15" t="s">
        <v>30</v>
      </c>
      <c r="AX558" s="15" t="s">
        <v>74</v>
      </c>
      <c r="AY558" s="185" t="s">
        <v>122</v>
      </c>
    </row>
    <row r="559" s="2" customFormat="1" ht="24.15" customHeight="1">
      <c r="A559" s="33"/>
      <c r="B559" s="152"/>
      <c r="C559" s="153" t="s">
        <v>976</v>
      </c>
      <c r="D559" s="153" t="s">
        <v>125</v>
      </c>
      <c r="E559" s="154" t="s">
        <v>977</v>
      </c>
      <c r="F559" s="155" t="s">
        <v>978</v>
      </c>
      <c r="G559" s="156" t="s">
        <v>128</v>
      </c>
      <c r="H559" s="157">
        <v>5.3879999999999999</v>
      </c>
      <c r="I559" s="158">
        <v>595</v>
      </c>
      <c r="J559" s="158">
        <f>ROUND(I559*H559,2)</f>
        <v>3205.8600000000001</v>
      </c>
      <c r="K559" s="155" t="s">
        <v>129</v>
      </c>
      <c r="L559" s="34"/>
      <c r="M559" s="159" t="s">
        <v>3</v>
      </c>
      <c r="N559" s="160" t="s">
        <v>41</v>
      </c>
      <c r="O559" s="161">
        <v>0.34999999999999998</v>
      </c>
      <c r="P559" s="161">
        <f>O559*H559</f>
        <v>1.8857999999999999</v>
      </c>
      <c r="Q559" s="161">
        <v>0.014999999999999999</v>
      </c>
      <c r="R559" s="161">
        <f>Q559*H559</f>
        <v>0.080819999999999989</v>
      </c>
      <c r="S559" s="161">
        <v>0</v>
      </c>
      <c r="T559" s="162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63" t="s">
        <v>231</v>
      </c>
      <c r="AT559" s="163" t="s">
        <v>125</v>
      </c>
      <c r="AU559" s="163" t="s">
        <v>131</v>
      </c>
      <c r="AY559" s="20" t="s">
        <v>122</v>
      </c>
      <c r="BE559" s="164">
        <f>IF(N559="základní",J559,0)</f>
        <v>0</v>
      </c>
      <c r="BF559" s="164">
        <f>IF(N559="snížená",J559,0)</f>
        <v>3205.8600000000001</v>
      </c>
      <c r="BG559" s="164">
        <f>IF(N559="zákl. přenesená",J559,0)</f>
        <v>0</v>
      </c>
      <c r="BH559" s="164">
        <f>IF(N559="sníž. přenesená",J559,0)</f>
        <v>0</v>
      </c>
      <c r="BI559" s="164">
        <f>IF(N559="nulová",J559,0)</f>
        <v>0</v>
      </c>
      <c r="BJ559" s="20" t="s">
        <v>131</v>
      </c>
      <c r="BK559" s="164">
        <f>ROUND(I559*H559,2)</f>
        <v>3205.8600000000001</v>
      </c>
      <c r="BL559" s="20" t="s">
        <v>231</v>
      </c>
      <c r="BM559" s="163" t="s">
        <v>979</v>
      </c>
    </row>
    <row r="560" s="2" customFormat="1">
      <c r="A560" s="33"/>
      <c r="B560" s="34"/>
      <c r="C560" s="33"/>
      <c r="D560" s="165" t="s">
        <v>133</v>
      </c>
      <c r="E560" s="33"/>
      <c r="F560" s="166" t="s">
        <v>980</v>
      </c>
      <c r="G560" s="33"/>
      <c r="H560" s="33"/>
      <c r="I560" s="33"/>
      <c r="J560" s="33"/>
      <c r="K560" s="33"/>
      <c r="L560" s="34"/>
      <c r="M560" s="167"/>
      <c r="N560" s="168"/>
      <c r="O560" s="66"/>
      <c r="P560" s="66"/>
      <c r="Q560" s="66"/>
      <c r="R560" s="66"/>
      <c r="S560" s="66"/>
      <c r="T560" s="67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T560" s="20" t="s">
        <v>133</v>
      </c>
      <c r="AU560" s="20" t="s">
        <v>131</v>
      </c>
    </row>
    <row r="561" s="2" customFormat="1" ht="16.5" customHeight="1">
      <c r="A561" s="33"/>
      <c r="B561" s="152"/>
      <c r="C561" s="153" t="s">
        <v>981</v>
      </c>
      <c r="D561" s="153" t="s">
        <v>125</v>
      </c>
      <c r="E561" s="154" t="s">
        <v>982</v>
      </c>
      <c r="F561" s="155" t="s">
        <v>983</v>
      </c>
      <c r="G561" s="156" t="s">
        <v>181</v>
      </c>
      <c r="H561" s="157">
        <v>10.76</v>
      </c>
      <c r="I561" s="158">
        <v>43.799999999999997</v>
      </c>
      <c r="J561" s="158">
        <f>ROUND(I561*H561,2)</f>
        <v>471.29000000000002</v>
      </c>
      <c r="K561" s="155" t="s">
        <v>129</v>
      </c>
      <c r="L561" s="34"/>
      <c r="M561" s="159" t="s">
        <v>3</v>
      </c>
      <c r="N561" s="160" t="s">
        <v>41</v>
      </c>
      <c r="O561" s="161">
        <v>0.098000000000000004</v>
      </c>
      <c r="P561" s="161">
        <f>O561*H561</f>
        <v>1.0544800000000001</v>
      </c>
      <c r="Q561" s="161">
        <v>0</v>
      </c>
      <c r="R561" s="161">
        <f>Q561*H561</f>
        <v>0</v>
      </c>
      <c r="S561" s="161">
        <v>0.01174</v>
      </c>
      <c r="T561" s="162">
        <f>S561*H561</f>
        <v>0.1263224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63" t="s">
        <v>231</v>
      </c>
      <c r="AT561" s="163" t="s">
        <v>125</v>
      </c>
      <c r="AU561" s="163" t="s">
        <v>131</v>
      </c>
      <c r="AY561" s="20" t="s">
        <v>122</v>
      </c>
      <c r="BE561" s="164">
        <f>IF(N561="základní",J561,0)</f>
        <v>0</v>
      </c>
      <c r="BF561" s="164">
        <f>IF(N561="snížená",J561,0)</f>
        <v>471.29000000000002</v>
      </c>
      <c r="BG561" s="164">
        <f>IF(N561="zákl. přenesená",J561,0)</f>
        <v>0</v>
      </c>
      <c r="BH561" s="164">
        <f>IF(N561="sníž. přenesená",J561,0)</f>
        <v>0</v>
      </c>
      <c r="BI561" s="164">
        <f>IF(N561="nulová",J561,0)</f>
        <v>0</v>
      </c>
      <c r="BJ561" s="20" t="s">
        <v>131</v>
      </c>
      <c r="BK561" s="164">
        <f>ROUND(I561*H561,2)</f>
        <v>471.29000000000002</v>
      </c>
      <c r="BL561" s="20" t="s">
        <v>231</v>
      </c>
      <c r="BM561" s="163" t="s">
        <v>984</v>
      </c>
    </row>
    <row r="562" s="2" customFormat="1">
      <c r="A562" s="33"/>
      <c r="B562" s="34"/>
      <c r="C562" s="33"/>
      <c r="D562" s="165" t="s">
        <v>133</v>
      </c>
      <c r="E562" s="33"/>
      <c r="F562" s="166" t="s">
        <v>985</v>
      </c>
      <c r="G562" s="33"/>
      <c r="H562" s="33"/>
      <c r="I562" s="33"/>
      <c r="J562" s="33"/>
      <c r="K562" s="33"/>
      <c r="L562" s="34"/>
      <c r="M562" s="167"/>
      <c r="N562" s="168"/>
      <c r="O562" s="66"/>
      <c r="P562" s="66"/>
      <c r="Q562" s="66"/>
      <c r="R562" s="66"/>
      <c r="S562" s="66"/>
      <c r="T562" s="67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T562" s="20" t="s">
        <v>133</v>
      </c>
      <c r="AU562" s="20" t="s">
        <v>131</v>
      </c>
    </row>
    <row r="563" s="13" customFormat="1">
      <c r="A563" s="13"/>
      <c r="B563" s="169"/>
      <c r="C563" s="13"/>
      <c r="D563" s="170" t="s">
        <v>135</v>
      </c>
      <c r="E563" s="171" t="s">
        <v>3</v>
      </c>
      <c r="F563" s="172" t="s">
        <v>986</v>
      </c>
      <c r="G563" s="13"/>
      <c r="H563" s="173">
        <v>7.1299999999999999</v>
      </c>
      <c r="I563" s="13"/>
      <c r="J563" s="13"/>
      <c r="K563" s="13"/>
      <c r="L563" s="169"/>
      <c r="M563" s="174"/>
      <c r="N563" s="175"/>
      <c r="O563" s="175"/>
      <c r="P563" s="175"/>
      <c r="Q563" s="175"/>
      <c r="R563" s="175"/>
      <c r="S563" s="175"/>
      <c r="T563" s="17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71" t="s">
        <v>135</v>
      </c>
      <c r="AU563" s="171" t="s">
        <v>131</v>
      </c>
      <c r="AV563" s="13" t="s">
        <v>131</v>
      </c>
      <c r="AW563" s="13" t="s">
        <v>30</v>
      </c>
      <c r="AX563" s="13" t="s">
        <v>69</v>
      </c>
      <c r="AY563" s="171" t="s">
        <v>122</v>
      </c>
    </row>
    <row r="564" s="13" customFormat="1">
      <c r="A564" s="13"/>
      <c r="B564" s="169"/>
      <c r="C564" s="13"/>
      <c r="D564" s="170" t="s">
        <v>135</v>
      </c>
      <c r="E564" s="171" t="s">
        <v>3</v>
      </c>
      <c r="F564" s="172" t="s">
        <v>987</v>
      </c>
      <c r="G564" s="13"/>
      <c r="H564" s="173">
        <v>3.6299999999999999</v>
      </c>
      <c r="I564" s="13"/>
      <c r="J564" s="13"/>
      <c r="K564" s="13"/>
      <c r="L564" s="169"/>
      <c r="M564" s="174"/>
      <c r="N564" s="175"/>
      <c r="O564" s="175"/>
      <c r="P564" s="175"/>
      <c r="Q564" s="175"/>
      <c r="R564" s="175"/>
      <c r="S564" s="175"/>
      <c r="T564" s="17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71" t="s">
        <v>135</v>
      </c>
      <c r="AU564" s="171" t="s">
        <v>131</v>
      </c>
      <c r="AV564" s="13" t="s">
        <v>131</v>
      </c>
      <c r="AW564" s="13" t="s">
        <v>30</v>
      </c>
      <c r="AX564" s="13" t="s">
        <v>69</v>
      </c>
      <c r="AY564" s="171" t="s">
        <v>122</v>
      </c>
    </row>
    <row r="565" s="15" customFormat="1">
      <c r="A565" s="15"/>
      <c r="B565" s="184"/>
      <c r="C565" s="15"/>
      <c r="D565" s="170" t="s">
        <v>135</v>
      </c>
      <c r="E565" s="185" t="s">
        <v>3</v>
      </c>
      <c r="F565" s="186" t="s">
        <v>145</v>
      </c>
      <c r="G565" s="15"/>
      <c r="H565" s="187">
        <v>10.76</v>
      </c>
      <c r="I565" s="15"/>
      <c r="J565" s="15"/>
      <c r="K565" s="15"/>
      <c r="L565" s="184"/>
      <c r="M565" s="188"/>
      <c r="N565" s="189"/>
      <c r="O565" s="189"/>
      <c r="P565" s="189"/>
      <c r="Q565" s="189"/>
      <c r="R565" s="189"/>
      <c r="S565" s="189"/>
      <c r="T565" s="190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185" t="s">
        <v>135</v>
      </c>
      <c r="AU565" s="185" t="s">
        <v>131</v>
      </c>
      <c r="AV565" s="15" t="s">
        <v>130</v>
      </c>
      <c r="AW565" s="15" t="s">
        <v>30</v>
      </c>
      <c r="AX565" s="15" t="s">
        <v>74</v>
      </c>
      <c r="AY565" s="185" t="s">
        <v>122</v>
      </c>
    </row>
    <row r="566" s="2" customFormat="1" ht="16.5" customHeight="1">
      <c r="A566" s="33"/>
      <c r="B566" s="152"/>
      <c r="C566" s="153" t="s">
        <v>988</v>
      </c>
      <c r="D566" s="153" t="s">
        <v>125</v>
      </c>
      <c r="E566" s="154" t="s">
        <v>989</v>
      </c>
      <c r="F566" s="155" t="s">
        <v>990</v>
      </c>
      <c r="G566" s="156" t="s">
        <v>128</v>
      </c>
      <c r="H566" s="157">
        <v>10.74</v>
      </c>
      <c r="I566" s="158">
        <v>107</v>
      </c>
      <c r="J566" s="158">
        <f>ROUND(I566*H566,2)</f>
        <v>1149.1800000000001</v>
      </c>
      <c r="K566" s="155" t="s">
        <v>129</v>
      </c>
      <c r="L566" s="34"/>
      <c r="M566" s="159" t="s">
        <v>3</v>
      </c>
      <c r="N566" s="160" t="s">
        <v>41</v>
      </c>
      <c r="O566" s="161">
        <v>0.23899999999999999</v>
      </c>
      <c r="P566" s="161">
        <f>O566*H566</f>
        <v>2.5668600000000001</v>
      </c>
      <c r="Q566" s="161">
        <v>0</v>
      </c>
      <c r="R566" s="161">
        <f>Q566*H566</f>
        <v>0</v>
      </c>
      <c r="S566" s="161">
        <v>0.035299999999999998</v>
      </c>
      <c r="T566" s="162">
        <f>S566*H566</f>
        <v>0.37912199999999996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63" t="s">
        <v>231</v>
      </c>
      <c r="AT566" s="163" t="s">
        <v>125</v>
      </c>
      <c r="AU566" s="163" t="s">
        <v>131</v>
      </c>
      <c r="AY566" s="20" t="s">
        <v>122</v>
      </c>
      <c r="BE566" s="164">
        <f>IF(N566="základní",J566,0)</f>
        <v>0</v>
      </c>
      <c r="BF566" s="164">
        <f>IF(N566="snížená",J566,0)</f>
        <v>1149.1800000000001</v>
      </c>
      <c r="BG566" s="164">
        <f>IF(N566="zákl. přenesená",J566,0)</f>
        <v>0</v>
      </c>
      <c r="BH566" s="164">
        <f>IF(N566="sníž. přenesená",J566,0)</f>
        <v>0</v>
      </c>
      <c r="BI566" s="164">
        <f>IF(N566="nulová",J566,0)</f>
        <v>0</v>
      </c>
      <c r="BJ566" s="20" t="s">
        <v>131</v>
      </c>
      <c r="BK566" s="164">
        <f>ROUND(I566*H566,2)</f>
        <v>1149.1800000000001</v>
      </c>
      <c r="BL566" s="20" t="s">
        <v>231</v>
      </c>
      <c r="BM566" s="163" t="s">
        <v>991</v>
      </c>
    </row>
    <row r="567" s="2" customFormat="1">
      <c r="A567" s="33"/>
      <c r="B567" s="34"/>
      <c r="C567" s="33"/>
      <c r="D567" s="165" t="s">
        <v>133</v>
      </c>
      <c r="E567" s="33"/>
      <c r="F567" s="166" t="s">
        <v>992</v>
      </c>
      <c r="G567" s="33"/>
      <c r="H567" s="33"/>
      <c r="I567" s="33"/>
      <c r="J567" s="33"/>
      <c r="K567" s="33"/>
      <c r="L567" s="34"/>
      <c r="M567" s="167"/>
      <c r="N567" s="168"/>
      <c r="O567" s="66"/>
      <c r="P567" s="66"/>
      <c r="Q567" s="66"/>
      <c r="R567" s="66"/>
      <c r="S567" s="66"/>
      <c r="T567" s="67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T567" s="20" t="s">
        <v>133</v>
      </c>
      <c r="AU567" s="20" t="s">
        <v>131</v>
      </c>
    </row>
    <row r="568" s="13" customFormat="1">
      <c r="A568" s="13"/>
      <c r="B568" s="169"/>
      <c r="C568" s="13"/>
      <c r="D568" s="170" t="s">
        <v>135</v>
      </c>
      <c r="E568" s="171" t="s">
        <v>3</v>
      </c>
      <c r="F568" s="172" t="s">
        <v>139</v>
      </c>
      <c r="G568" s="13"/>
      <c r="H568" s="173">
        <v>4.1520000000000001</v>
      </c>
      <c r="I568" s="13"/>
      <c r="J568" s="13"/>
      <c r="K568" s="13"/>
      <c r="L568" s="169"/>
      <c r="M568" s="174"/>
      <c r="N568" s="175"/>
      <c r="O568" s="175"/>
      <c r="P568" s="175"/>
      <c r="Q568" s="175"/>
      <c r="R568" s="175"/>
      <c r="S568" s="175"/>
      <c r="T568" s="17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71" t="s">
        <v>135</v>
      </c>
      <c r="AU568" s="171" t="s">
        <v>131</v>
      </c>
      <c r="AV568" s="13" t="s">
        <v>131</v>
      </c>
      <c r="AW568" s="13" t="s">
        <v>30</v>
      </c>
      <c r="AX568" s="13" t="s">
        <v>69</v>
      </c>
      <c r="AY568" s="171" t="s">
        <v>122</v>
      </c>
    </row>
    <row r="569" s="14" customFormat="1">
      <c r="A569" s="14"/>
      <c r="B569" s="177"/>
      <c r="C569" s="14"/>
      <c r="D569" s="170" t="s">
        <v>135</v>
      </c>
      <c r="E569" s="178" t="s">
        <v>3</v>
      </c>
      <c r="F569" s="179" t="s">
        <v>137</v>
      </c>
      <c r="G569" s="14"/>
      <c r="H569" s="180">
        <v>4.1520000000000001</v>
      </c>
      <c r="I569" s="14"/>
      <c r="J569" s="14"/>
      <c r="K569" s="14"/>
      <c r="L569" s="177"/>
      <c r="M569" s="181"/>
      <c r="N569" s="182"/>
      <c r="O569" s="182"/>
      <c r="P569" s="182"/>
      <c r="Q569" s="182"/>
      <c r="R569" s="182"/>
      <c r="S569" s="182"/>
      <c r="T569" s="18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178" t="s">
        <v>135</v>
      </c>
      <c r="AU569" s="178" t="s">
        <v>131</v>
      </c>
      <c r="AV569" s="14" t="s">
        <v>138</v>
      </c>
      <c r="AW569" s="14" t="s">
        <v>30</v>
      </c>
      <c r="AX569" s="14" t="s">
        <v>69</v>
      </c>
      <c r="AY569" s="178" t="s">
        <v>122</v>
      </c>
    </row>
    <row r="570" s="13" customFormat="1">
      <c r="A570" s="13"/>
      <c r="B570" s="169"/>
      <c r="C570" s="13"/>
      <c r="D570" s="170" t="s">
        <v>135</v>
      </c>
      <c r="E570" s="171" t="s">
        <v>3</v>
      </c>
      <c r="F570" s="172" t="s">
        <v>140</v>
      </c>
      <c r="G570" s="13"/>
      <c r="H570" s="173">
        <v>1.2</v>
      </c>
      <c r="I570" s="13"/>
      <c r="J570" s="13"/>
      <c r="K570" s="13"/>
      <c r="L570" s="169"/>
      <c r="M570" s="174"/>
      <c r="N570" s="175"/>
      <c r="O570" s="175"/>
      <c r="P570" s="175"/>
      <c r="Q570" s="175"/>
      <c r="R570" s="175"/>
      <c r="S570" s="175"/>
      <c r="T570" s="17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71" t="s">
        <v>135</v>
      </c>
      <c r="AU570" s="171" t="s">
        <v>131</v>
      </c>
      <c r="AV570" s="13" t="s">
        <v>131</v>
      </c>
      <c r="AW570" s="13" t="s">
        <v>30</v>
      </c>
      <c r="AX570" s="13" t="s">
        <v>69</v>
      </c>
      <c r="AY570" s="171" t="s">
        <v>122</v>
      </c>
    </row>
    <row r="571" s="14" customFormat="1">
      <c r="A571" s="14"/>
      <c r="B571" s="177"/>
      <c r="C571" s="14"/>
      <c r="D571" s="170" t="s">
        <v>135</v>
      </c>
      <c r="E571" s="178" t="s">
        <v>3</v>
      </c>
      <c r="F571" s="179" t="s">
        <v>137</v>
      </c>
      <c r="G571" s="14"/>
      <c r="H571" s="180">
        <v>1.2</v>
      </c>
      <c r="I571" s="14"/>
      <c r="J571" s="14"/>
      <c r="K571" s="14"/>
      <c r="L571" s="177"/>
      <c r="M571" s="181"/>
      <c r="N571" s="182"/>
      <c r="O571" s="182"/>
      <c r="P571" s="182"/>
      <c r="Q571" s="182"/>
      <c r="R571" s="182"/>
      <c r="S571" s="182"/>
      <c r="T571" s="18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178" t="s">
        <v>135</v>
      </c>
      <c r="AU571" s="178" t="s">
        <v>131</v>
      </c>
      <c r="AV571" s="14" t="s">
        <v>138</v>
      </c>
      <c r="AW571" s="14" t="s">
        <v>30</v>
      </c>
      <c r="AX571" s="14" t="s">
        <v>69</v>
      </c>
      <c r="AY571" s="178" t="s">
        <v>122</v>
      </c>
    </row>
    <row r="572" s="13" customFormat="1">
      <c r="A572" s="13"/>
      <c r="B572" s="169"/>
      <c r="C572" s="13"/>
      <c r="D572" s="170" t="s">
        <v>135</v>
      </c>
      <c r="E572" s="171" t="s">
        <v>3</v>
      </c>
      <c r="F572" s="172" t="s">
        <v>142</v>
      </c>
      <c r="G572" s="13"/>
      <c r="H572" s="173">
        <v>4.2450000000000001</v>
      </c>
      <c r="I572" s="13"/>
      <c r="J572" s="13"/>
      <c r="K572" s="13"/>
      <c r="L572" s="169"/>
      <c r="M572" s="174"/>
      <c r="N572" s="175"/>
      <c r="O572" s="175"/>
      <c r="P572" s="175"/>
      <c r="Q572" s="175"/>
      <c r="R572" s="175"/>
      <c r="S572" s="175"/>
      <c r="T572" s="17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71" t="s">
        <v>135</v>
      </c>
      <c r="AU572" s="171" t="s">
        <v>131</v>
      </c>
      <c r="AV572" s="13" t="s">
        <v>131</v>
      </c>
      <c r="AW572" s="13" t="s">
        <v>30</v>
      </c>
      <c r="AX572" s="13" t="s">
        <v>69</v>
      </c>
      <c r="AY572" s="171" t="s">
        <v>122</v>
      </c>
    </row>
    <row r="573" s="14" customFormat="1">
      <c r="A573" s="14"/>
      <c r="B573" s="177"/>
      <c r="C573" s="14"/>
      <c r="D573" s="170" t="s">
        <v>135</v>
      </c>
      <c r="E573" s="178" t="s">
        <v>3</v>
      </c>
      <c r="F573" s="179" t="s">
        <v>137</v>
      </c>
      <c r="G573" s="14"/>
      <c r="H573" s="180">
        <v>4.2450000000000001</v>
      </c>
      <c r="I573" s="14"/>
      <c r="J573" s="14"/>
      <c r="K573" s="14"/>
      <c r="L573" s="177"/>
      <c r="M573" s="181"/>
      <c r="N573" s="182"/>
      <c r="O573" s="182"/>
      <c r="P573" s="182"/>
      <c r="Q573" s="182"/>
      <c r="R573" s="182"/>
      <c r="S573" s="182"/>
      <c r="T573" s="18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178" t="s">
        <v>135</v>
      </c>
      <c r="AU573" s="178" t="s">
        <v>131</v>
      </c>
      <c r="AV573" s="14" t="s">
        <v>138</v>
      </c>
      <c r="AW573" s="14" t="s">
        <v>30</v>
      </c>
      <c r="AX573" s="14" t="s">
        <v>69</v>
      </c>
      <c r="AY573" s="178" t="s">
        <v>122</v>
      </c>
    </row>
    <row r="574" s="13" customFormat="1">
      <c r="A574" s="13"/>
      <c r="B574" s="169"/>
      <c r="C574" s="13"/>
      <c r="D574" s="170" t="s">
        <v>135</v>
      </c>
      <c r="E574" s="171" t="s">
        <v>3</v>
      </c>
      <c r="F574" s="172" t="s">
        <v>144</v>
      </c>
      <c r="G574" s="13"/>
      <c r="H574" s="173">
        <v>1.143</v>
      </c>
      <c r="I574" s="13"/>
      <c r="J574" s="13"/>
      <c r="K574" s="13"/>
      <c r="L574" s="169"/>
      <c r="M574" s="174"/>
      <c r="N574" s="175"/>
      <c r="O574" s="175"/>
      <c r="P574" s="175"/>
      <c r="Q574" s="175"/>
      <c r="R574" s="175"/>
      <c r="S574" s="175"/>
      <c r="T574" s="17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71" t="s">
        <v>135</v>
      </c>
      <c r="AU574" s="171" t="s">
        <v>131</v>
      </c>
      <c r="AV574" s="13" t="s">
        <v>131</v>
      </c>
      <c r="AW574" s="13" t="s">
        <v>30</v>
      </c>
      <c r="AX574" s="13" t="s">
        <v>69</v>
      </c>
      <c r="AY574" s="171" t="s">
        <v>122</v>
      </c>
    </row>
    <row r="575" s="14" customFormat="1">
      <c r="A575" s="14"/>
      <c r="B575" s="177"/>
      <c r="C575" s="14"/>
      <c r="D575" s="170" t="s">
        <v>135</v>
      </c>
      <c r="E575" s="178" t="s">
        <v>3</v>
      </c>
      <c r="F575" s="179" t="s">
        <v>137</v>
      </c>
      <c r="G575" s="14"/>
      <c r="H575" s="180">
        <v>1.143</v>
      </c>
      <c r="I575" s="14"/>
      <c r="J575" s="14"/>
      <c r="K575" s="14"/>
      <c r="L575" s="177"/>
      <c r="M575" s="181"/>
      <c r="N575" s="182"/>
      <c r="O575" s="182"/>
      <c r="P575" s="182"/>
      <c r="Q575" s="182"/>
      <c r="R575" s="182"/>
      <c r="S575" s="182"/>
      <c r="T575" s="18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178" t="s">
        <v>135</v>
      </c>
      <c r="AU575" s="178" t="s">
        <v>131</v>
      </c>
      <c r="AV575" s="14" t="s">
        <v>138</v>
      </c>
      <c r="AW575" s="14" t="s">
        <v>30</v>
      </c>
      <c r="AX575" s="14" t="s">
        <v>69</v>
      </c>
      <c r="AY575" s="178" t="s">
        <v>122</v>
      </c>
    </row>
    <row r="576" s="15" customFormat="1">
      <c r="A576" s="15"/>
      <c r="B576" s="184"/>
      <c r="C576" s="15"/>
      <c r="D576" s="170" t="s">
        <v>135</v>
      </c>
      <c r="E576" s="185" t="s">
        <v>3</v>
      </c>
      <c r="F576" s="186" t="s">
        <v>145</v>
      </c>
      <c r="G576" s="15"/>
      <c r="H576" s="187">
        <v>10.740000000000002</v>
      </c>
      <c r="I576" s="15"/>
      <c r="J576" s="15"/>
      <c r="K576" s="15"/>
      <c r="L576" s="184"/>
      <c r="M576" s="188"/>
      <c r="N576" s="189"/>
      <c r="O576" s="189"/>
      <c r="P576" s="189"/>
      <c r="Q576" s="189"/>
      <c r="R576" s="189"/>
      <c r="S576" s="189"/>
      <c r="T576" s="190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185" t="s">
        <v>135</v>
      </c>
      <c r="AU576" s="185" t="s">
        <v>131</v>
      </c>
      <c r="AV576" s="15" t="s">
        <v>130</v>
      </c>
      <c r="AW576" s="15" t="s">
        <v>30</v>
      </c>
      <c r="AX576" s="15" t="s">
        <v>74</v>
      </c>
      <c r="AY576" s="185" t="s">
        <v>122</v>
      </c>
    </row>
    <row r="577" s="2" customFormat="1" ht="24.15" customHeight="1">
      <c r="A577" s="33"/>
      <c r="B577" s="152"/>
      <c r="C577" s="153" t="s">
        <v>993</v>
      </c>
      <c r="D577" s="153" t="s">
        <v>125</v>
      </c>
      <c r="E577" s="154" t="s">
        <v>994</v>
      </c>
      <c r="F577" s="155" t="s">
        <v>995</v>
      </c>
      <c r="G577" s="156" t="s">
        <v>128</v>
      </c>
      <c r="H577" s="157">
        <v>5.3879999999999999</v>
      </c>
      <c r="I577" s="158">
        <v>567</v>
      </c>
      <c r="J577" s="158">
        <f>ROUND(I577*H577,2)</f>
        <v>3055</v>
      </c>
      <c r="K577" s="155" t="s">
        <v>129</v>
      </c>
      <c r="L577" s="34"/>
      <c r="M577" s="159" t="s">
        <v>3</v>
      </c>
      <c r="N577" s="160" t="s">
        <v>41</v>
      </c>
      <c r="O577" s="161">
        <v>0.63100000000000001</v>
      </c>
      <c r="P577" s="161">
        <f>O577*H577</f>
        <v>3.3998279999999999</v>
      </c>
      <c r="Q577" s="161">
        <v>0.0063499999999999997</v>
      </c>
      <c r="R577" s="161">
        <f>Q577*H577</f>
        <v>0.034213799999999996</v>
      </c>
      <c r="S577" s="161">
        <v>0</v>
      </c>
      <c r="T577" s="162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63" t="s">
        <v>231</v>
      </c>
      <c r="AT577" s="163" t="s">
        <v>125</v>
      </c>
      <c r="AU577" s="163" t="s">
        <v>131</v>
      </c>
      <c r="AY577" s="20" t="s">
        <v>122</v>
      </c>
      <c r="BE577" s="164">
        <f>IF(N577="základní",J577,0)</f>
        <v>0</v>
      </c>
      <c r="BF577" s="164">
        <f>IF(N577="snížená",J577,0)</f>
        <v>3055</v>
      </c>
      <c r="BG577" s="164">
        <f>IF(N577="zákl. přenesená",J577,0)</f>
        <v>0</v>
      </c>
      <c r="BH577" s="164">
        <f>IF(N577="sníž. přenesená",J577,0)</f>
        <v>0</v>
      </c>
      <c r="BI577" s="164">
        <f>IF(N577="nulová",J577,0)</f>
        <v>0</v>
      </c>
      <c r="BJ577" s="20" t="s">
        <v>131</v>
      </c>
      <c r="BK577" s="164">
        <f>ROUND(I577*H577,2)</f>
        <v>3055</v>
      </c>
      <c r="BL577" s="20" t="s">
        <v>231</v>
      </c>
      <c r="BM577" s="163" t="s">
        <v>996</v>
      </c>
    </row>
    <row r="578" s="2" customFormat="1">
      <c r="A578" s="33"/>
      <c r="B578" s="34"/>
      <c r="C578" s="33"/>
      <c r="D578" s="165" t="s">
        <v>133</v>
      </c>
      <c r="E578" s="33"/>
      <c r="F578" s="166" t="s">
        <v>997</v>
      </c>
      <c r="G578" s="33"/>
      <c r="H578" s="33"/>
      <c r="I578" s="33"/>
      <c r="J578" s="33"/>
      <c r="K578" s="33"/>
      <c r="L578" s="34"/>
      <c r="M578" s="167"/>
      <c r="N578" s="168"/>
      <c r="O578" s="66"/>
      <c r="P578" s="66"/>
      <c r="Q578" s="66"/>
      <c r="R578" s="66"/>
      <c r="S578" s="66"/>
      <c r="T578" s="67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T578" s="20" t="s">
        <v>133</v>
      </c>
      <c r="AU578" s="20" t="s">
        <v>131</v>
      </c>
    </row>
    <row r="579" s="2" customFormat="1" ht="16.5" customHeight="1">
      <c r="A579" s="33"/>
      <c r="B579" s="152"/>
      <c r="C579" s="191" t="s">
        <v>998</v>
      </c>
      <c r="D579" s="191" t="s">
        <v>318</v>
      </c>
      <c r="E579" s="192" t="s">
        <v>999</v>
      </c>
      <c r="F579" s="193" t="s">
        <v>1000</v>
      </c>
      <c r="G579" s="194" t="s">
        <v>128</v>
      </c>
      <c r="H579" s="195">
        <v>5.9269999999999996</v>
      </c>
      <c r="I579" s="196">
        <v>610.90999999999997</v>
      </c>
      <c r="J579" s="196">
        <f>ROUND(I579*H579,2)</f>
        <v>3620.8600000000001</v>
      </c>
      <c r="K579" s="193" t="s">
        <v>3</v>
      </c>
      <c r="L579" s="197"/>
      <c r="M579" s="198" t="s">
        <v>3</v>
      </c>
      <c r="N579" s="199" t="s">
        <v>41</v>
      </c>
      <c r="O579" s="161">
        <v>0</v>
      </c>
      <c r="P579" s="161">
        <f>O579*H579</f>
        <v>0</v>
      </c>
      <c r="Q579" s="161">
        <v>0.019199999999999998</v>
      </c>
      <c r="R579" s="161">
        <f>Q579*H579</f>
        <v>0.11379839999999998</v>
      </c>
      <c r="S579" s="161">
        <v>0</v>
      </c>
      <c r="T579" s="162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63" t="s">
        <v>321</v>
      </c>
      <c r="AT579" s="163" t="s">
        <v>318</v>
      </c>
      <c r="AU579" s="163" t="s">
        <v>131</v>
      </c>
      <c r="AY579" s="20" t="s">
        <v>122</v>
      </c>
      <c r="BE579" s="164">
        <f>IF(N579="základní",J579,0)</f>
        <v>0</v>
      </c>
      <c r="BF579" s="164">
        <f>IF(N579="snížená",J579,0)</f>
        <v>3620.8600000000001</v>
      </c>
      <c r="BG579" s="164">
        <f>IF(N579="zákl. přenesená",J579,0)</f>
        <v>0</v>
      </c>
      <c r="BH579" s="164">
        <f>IF(N579="sníž. přenesená",J579,0)</f>
        <v>0</v>
      </c>
      <c r="BI579" s="164">
        <f>IF(N579="nulová",J579,0)</f>
        <v>0</v>
      </c>
      <c r="BJ579" s="20" t="s">
        <v>131</v>
      </c>
      <c r="BK579" s="164">
        <f>ROUND(I579*H579,2)</f>
        <v>3620.8600000000001</v>
      </c>
      <c r="BL579" s="20" t="s">
        <v>231</v>
      </c>
      <c r="BM579" s="163" t="s">
        <v>1001</v>
      </c>
    </row>
    <row r="580" s="13" customFormat="1">
      <c r="A580" s="13"/>
      <c r="B580" s="169"/>
      <c r="C580" s="13"/>
      <c r="D580" s="170" t="s">
        <v>135</v>
      </c>
      <c r="E580" s="171" t="s">
        <v>3</v>
      </c>
      <c r="F580" s="172" t="s">
        <v>1002</v>
      </c>
      <c r="G580" s="13"/>
      <c r="H580" s="173">
        <v>5.9269999999999996</v>
      </c>
      <c r="I580" s="13"/>
      <c r="J580" s="13"/>
      <c r="K580" s="13"/>
      <c r="L580" s="169"/>
      <c r="M580" s="174"/>
      <c r="N580" s="175"/>
      <c r="O580" s="175"/>
      <c r="P580" s="175"/>
      <c r="Q580" s="175"/>
      <c r="R580" s="175"/>
      <c r="S580" s="175"/>
      <c r="T580" s="17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71" t="s">
        <v>135</v>
      </c>
      <c r="AU580" s="171" t="s">
        <v>131</v>
      </c>
      <c r="AV580" s="13" t="s">
        <v>131</v>
      </c>
      <c r="AW580" s="13" t="s">
        <v>30</v>
      </c>
      <c r="AX580" s="13" t="s">
        <v>69</v>
      </c>
      <c r="AY580" s="171" t="s">
        <v>122</v>
      </c>
    </row>
    <row r="581" s="15" customFormat="1">
      <c r="A581" s="15"/>
      <c r="B581" s="184"/>
      <c r="C581" s="15"/>
      <c r="D581" s="170" t="s">
        <v>135</v>
      </c>
      <c r="E581" s="185" t="s">
        <v>3</v>
      </c>
      <c r="F581" s="186" t="s">
        <v>145</v>
      </c>
      <c r="G581" s="15"/>
      <c r="H581" s="187">
        <v>5.9269999999999996</v>
      </c>
      <c r="I581" s="15"/>
      <c r="J581" s="15"/>
      <c r="K581" s="15"/>
      <c r="L581" s="184"/>
      <c r="M581" s="188"/>
      <c r="N581" s="189"/>
      <c r="O581" s="189"/>
      <c r="P581" s="189"/>
      <c r="Q581" s="189"/>
      <c r="R581" s="189"/>
      <c r="S581" s="189"/>
      <c r="T581" s="190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185" t="s">
        <v>135</v>
      </c>
      <c r="AU581" s="185" t="s">
        <v>131</v>
      </c>
      <c r="AV581" s="15" t="s">
        <v>130</v>
      </c>
      <c r="AW581" s="15" t="s">
        <v>30</v>
      </c>
      <c r="AX581" s="15" t="s">
        <v>74</v>
      </c>
      <c r="AY581" s="185" t="s">
        <v>122</v>
      </c>
    </row>
    <row r="582" s="2" customFormat="1" ht="21.75" customHeight="1">
      <c r="A582" s="33"/>
      <c r="B582" s="152"/>
      <c r="C582" s="153" t="s">
        <v>1003</v>
      </c>
      <c r="D582" s="153" t="s">
        <v>125</v>
      </c>
      <c r="E582" s="154" t="s">
        <v>1004</v>
      </c>
      <c r="F582" s="155" t="s">
        <v>1005</v>
      </c>
      <c r="G582" s="156" t="s">
        <v>128</v>
      </c>
      <c r="H582" s="157">
        <v>5.3879999999999999</v>
      </c>
      <c r="I582" s="158">
        <v>18.300000000000001</v>
      </c>
      <c r="J582" s="158">
        <f>ROUND(I582*H582,2)</f>
        <v>98.599999999999994</v>
      </c>
      <c r="K582" s="155" t="s">
        <v>129</v>
      </c>
      <c r="L582" s="34"/>
      <c r="M582" s="159" t="s">
        <v>3</v>
      </c>
      <c r="N582" s="160" t="s">
        <v>41</v>
      </c>
      <c r="O582" s="161">
        <v>0.029999999999999999</v>
      </c>
      <c r="P582" s="161">
        <f>O582*H582</f>
        <v>0.16163999999999998</v>
      </c>
      <c r="Q582" s="161">
        <v>0</v>
      </c>
      <c r="R582" s="161">
        <f>Q582*H582</f>
        <v>0</v>
      </c>
      <c r="S582" s="161">
        <v>0</v>
      </c>
      <c r="T582" s="162">
        <f>S582*H582</f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163" t="s">
        <v>231</v>
      </c>
      <c r="AT582" s="163" t="s">
        <v>125</v>
      </c>
      <c r="AU582" s="163" t="s">
        <v>131</v>
      </c>
      <c r="AY582" s="20" t="s">
        <v>122</v>
      </c>
      <c r="BE582" s="164">
        <f>IF(N582="základní",J582,0)</f>
        <v>0</v>
      </c>
      <c r="BF582" s="164">
        <f>IF(N582="snížená",J582,0)</f>
        <v>98.599999999999994</v>
      </c>
      <c r="BG582" s="164">
        <f>IF(N582="zákl. přenesená",J582,0)</f>
        <v>0</v>
      </c>
      <c r="BH582" s="164">
        <f>IF(N582="sníž. přenesená",J582,0)</f>
        <v>0</v>
      </c>
      <c r="BI582" s="164">
        <f>IF(N582="nulová",J582,0)</f>
        <v>0</v>
      </c>
      <c r="BJ582" s="20" t="s">
        <v>131</v>
      </c>
      <c r="BK582" s="164">
        <f>ROUND(I582*H582,2)</f>
        <v>98.599999999999994</v>
      </c>
      <c r="BL582" s="20" t="s">
        <v>231</v>
      </c>
      <c r="BM582" s="163" t="s">
        <v>1006</v>
      </c>
    </row>
    <row r="583" s="2" customFormat="1">
      <c r="A583" s="33"/>
      <c r="B583" s="34"/>
      <c r="C583" s="33"/>
      <c r="D583" s="165" t="s">
        <v>133</v>
      </c>
      <c r="E583" s="33"/>
      <c r="F583" s="166" t="s">
        <v>1007</v>
      </c>
      <c r="G583" s="33"/>
      <c r="H583" s="33"/>
      <c r="I583" s="33"/>
      <c r="J583" s="33"/>
      <c r="K583" s="33"/>
      <c r="L583" s="34"/>
      <c r="M583" s="167"/>
      <c r="N583" s="168"/>
      <c r="O583" s="66"/>
      <c r="P583" s="66"/>
      <c r="Q583" s="66"/>
      <c r="R583" s="66"/>
      <c r="S583" s="66"/>
      <c r="T583" s="67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T583" s="20" t="s">
        <v>133</v>
      </c>
      <c r="AU583" s="20" t="s">
        <v>131</v>
      </c>
    </row>
    <row r="584" s="2" customFormat="1" ht="21.75" customHeight="1">
      <c r="A584" s="33"/>
      <c r="B584" s="152"/>
      <c r="C584" s="153" t="s">
        <v>1008</v>
      </c>
      <c r="D584" s="153" t="s">
        <v>125</v>
      </c>
      <c r="E584" s="154" t="s">
        <v>1009</v>
      </c>
      <c r="F584" s="155" t="s">
        <v>1010</v>
      </c>
      <c r="G584" s="156" t="s">
        <v>128</v>
      </c>
      <c r="H584" s="157">
        <v>5.3879999999999999</v>
      </c>
      <c r="I584" s="158">
        <v>102</v>
      </c>
      <c r="J584" s="158">
        <f>ROUND(I584*H584,2)</f>
        <v>549.58000000000004</v>
      </c>
      <c r="K584" s="155" t="s">
        <v>129</v>
      </c>
      <c r="L584" s="34"/>
      <c r="M584" s="159" t="s">
        <v>3</v>
      </c>
      <c r="N584" s="160" t="s">
        <v>41</v>
      </c>
      <c r="O584" s="161">
        <v>0.16600000000000001</v>
      </c>
      <c r="P584" s="161">
        <f>O584*H584</f>
        <v>0.89440799999999998</v>
      </c>
      <c r="Q584" s="161">
        <v>0</v>
      </c>
      <c r="R584" s="161">
        <f>Q584*H584</f>
        <v>0</v>
      </c>
      <c r="S584" s="161">
        <v>0</v>
      </c>
      <c r="T584" s="162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63" t="s">
        <v>231</v>
      </c>
      <c r="AT584" s="163" t="s">
        <v>125</v>
      </c>
      <c r="AU584" s="163" t="s">
        <v>131</v>
      </c>
      <c r="AY584" s="20" t="s">
        <v>122</v>
      </c>
      <c r="BE584" s="164">
        <f>IF(N584="základní",J584,0)</f>
        <v>0</v>
      </c>
      <c r="BF584" s="164">
        <f>IF(N584="snížená",J584,0)</f>
        <v>549.58000000000004</v>
      </c>
      <c r="BG584" s="164">
        <f>IF(N584="zákl. přenesená",J584,0)</f>
        <v>0</v>
      </c>
      <c r="BH584" s="164">
        <f>IF(N584="sníž. přenesená",J584,0)</f>
        <v>0</v>
      </c>
      <c r="BI584" s="164">
        <f>IF(N584="nulová",J584,0)</f>
        <v>0</v>
      </c>
      <c r="BJ584" s="20" t="s">
        <v>131</v>
      </c>
      <c r="BK584" s="164">
        <f>ROUND(I584*H584,2)</f>
        <v>549.58000000000004</v>
      </c>
      <c r="BL584" s="20" t="s">
        <v>231</v>
      </c>
      <c r="BM584" s="163" t="s">
        <v>1011</v>
      </c>
    </row>
    <row r="585" s="2" customFormat="1">
      <c r="A585" s="33"/>
      <c r="B585" s="34"/>
      <c r="C585" s="33"/>
      <c r="D585" s="165" t="s">
        <v>133</v>
      </c>
      <c r="E585" s="33"/>
      <c r="F585" s="166" t="s">
        <v>1012</v>
      </c>
      <c r="G585" s="33"/>
      <c r="H585" s="33"/>
      <c r="I585" s="33"/>
      <c r="J585" s="33"/>
      <c r="K585" s="33"/>
      <c r="L585" s="34"/>
      <c r="M585" s="167"/>
      <c r="N585" s="168"/>
      <c r="O585" s="66"/>
      <c r="P585" s="66"/>
      <c r="Q585" s="66"/>
      <c r="R585" s="66"/>
      <c r="S585" s="66"/>
      <c r="T585" s="67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T585" s="20" t="s">
        <v>133</v>
      </c>
      <c r="AU585" s="20" t="s">
        <v>131</v>
      </c>
    </row>
    <row r="586" s="2" customFormat="1" ht="16.5" customHeight="1">
      <c r="A586" s="33"/>
      <c r="B586" s="152"/>
      <c r="C586" s="153" t="s">
        <v>1013</v>
      </c>
      <c r="D586" s="153" t="s">
        <v>125</v>
      </c>
      <c r="E586" s="154" t="s">
        <v>1014</v>
      </c>
      <c r="F586" s="155" t="s">
        <v>1015</v>
      </c>
      <c r="G586" s="156" t="s">
        <v>181</v>
      </c>
      <c r="H586" s="157">
        <v>15.140000000000001</v>
      </c>
      <c r="I586" s="158">
        <v>44.799999999999997</v>
      </c>
      <c r="J586" s="158">
        <f>ROUND(I586*H586,2)</f>
        <v>678.26999999999998</v>
      </c>
      <c r="K586" s="155" t="s">
        <v>129</v>
      </c>
      <c r="L586" s="34"/>
      <c r="M586" s="159" t="s">
        <v>3</v>
      </c>
      <c r="N586" s="160" t="s">
        <v>41</v>
      </c>
      <c r="O586" s="161">
        <v>0.050000000000000003</v>
      </c>
      <c r="P586" s="161">
        <f>O586*H586</f>
        <v>0.75700000000000012</v>
      </c>
      <c r="Q586" s="161">
        <v>3.0000000000000001E-05</v>
      </c>
      <c r="R586" s="161">
        <f>Q586*H586</f>
        <v>0.00045420000000000004</v>
      </c>
      <c r="S586" s="161">
        <v>0</v>
      </c>
      <c r="T586" s="162">
        <f>S586*H586</f>
        <v>0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163" t="s">
        <v>231</v>
      </c>
      <c r="AT586" s="163" t="s">
        <v>125</v>
      </c>
      <c r="AU586" s="163" t="s">
        <v>131</v>
      </c>
      <c r="AY586" s="20" t="s">
        <v>122</v>
      </c>
      <c r="BE586" s="164">
        <f>IF(N586="základní",J586,0)</f>
        <v>0</v>
      </c>
      <c r="BF586" s="164">
        <f>IF(N586="snížená",J586,0)</f>
        <v>678.26999999999998</v>
      </c>
      <c r="BG586" s="164">
        <f>IF(N586="zákl. přenesená",J586,0)</f>
        <v>0</v>
      </c>
      <c r="BH586" s="164">
        <f>IF(N586="sníž. přenesená",J586,0)</f>
        <v>0</v>
      </c>
      <c r="BI586" s="164">
        <f>IF(N586="nulová",J586,0)</f>
        <v>0</v>
      </c>
      <c r="BJ586" s="20" t="s">
        <v>131</v>
      </c>
      <c r="BK586" s="164">
        <f>ROUND(I586*H586,2)</f>
        <v>678.26999999999998</v>
      </c>
      <c r="BL586" s="20" t="s">
        <v>231</v>
      </c>
      <c r="BM586" s="163" t="s">
        <v>1016</v>
      </c>
    </row>
    <row r="587" s="2" customFormat="1">
      <c r="A587" s="33"/>
      <c r="B587" s="34"/>
      <c r="C587" s="33"/>
      <c r="D587" s="165" t="s">
        <v>133</v>
      </c>
      <c r="E587" s="33"/>
      <c r="F587" s="166" t="s">
        <v>1017</v>
      </c>
      <c r="G587" s="33"/>
      <c r="H587" s="33"/>
      <c r="I587" s="33"/>
      <c r="J587" s="33"/>
      <c r="K587" s="33"/>
      <c r="L587" s="34"/>
      <c r="M587" s="167"/>
      <c r="N587" s="168"/>
      <c r="O587" s="66"/>
      <c r="P587" s="66"/>
      <c r="Q587" s="66"/>
      <c r="R587" s="66"/>
      <c r="S587" s="66"/>
      <c r="T587" s="67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T587" s="20" t="s">
        <v>133</v>
      </c>
      <c r="AU587" s="20" t="s">
        <v>131</v>
      </c>
    </row>
    <row r="588" s="13" customFormat="1">
      <c r="A588" s="13"/>
      <c r="B588" s="169"/>
      <c r="C588" s="13"/>
      <c r="D588" s="170" t="s">
        <v>135</v>
      </c>
      <c r="E588" s="171" t="s">
        <v>3</v>
      </c>
      <c r="F588" s="172" t="s">
        <v>1018</v>
      </c>
      <c r="G588" s="13"/>
      <c r="H588" s="173">
        <v>15.140000000000001</v>
      </c>
      <c r="I588" s="13"/>
      <c r="J588" s="13"/>
      <c r="K588" s="13"/>
      <c r="L588" s="169"/>
      <c r="M588" s="174"/>
      <c r="N588" s="175"/>
      <c r="O588" s="175"/>
      <c r="P588" s="175"/>
      <c r="Q588" s="175"/>
      <c r="R588" s="175"/>
      <c r="S588" s="175"/>
      <c r="T588" s="17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71" t="s">
        <v>135</v>
      </c>
      <c r="AU588" s="171" t="s">
        <v>131</v>
      </c>
      <c r="AV588" s="13" t="s">
        <v>131</v>
      </c>
      <c r="AW588" s="13" t="s">
        <v>30</v>
      </c>
      <c r="AX588" s="13" t="s">
        <v>74</v>
      </c>
      <c r="AY588" s="171" t="s">
        <v>122</v>
      </c>
    </row>
    <row r="589" s="2" customFormat="1" ht="24.15" customHeight="1">
      <c r="A589" s="33"/>
      <c r="B589" s="152"/>
      <c r="C589" s="153" t="s">
        <v>1019</v>
      </c>
      <c r="D589" s="153" t="s">
        <v>125</v>
      </c>
      <c r="E589" s="154" t="s">
        <v>1020</v>
      </c>
      <c r="F589" s="155" t="s">
        <v>1021</v>
      </c>
      <c r="G589" s="156" t="s">
        <v>327</v>
      </c>
      <c r="H589" s="157">
        <v>131.55699999999999</v>
      </c>
      <c r="I589" s="158">
        <v>6.9199999999999999</v>
      </c>
      <c r="J589" s="158">
        <f>ROUND(I589*H589,2)</f>
        <v>910.37</v>
      </c>
      <c r="K589" s="155" t="s">
        <v>129</v>
      </c>
      <c r="L589" s="34"/>
      <c r="M589" s="159" t="s">
        <v>3</v>
      </c>
      <c r="N589" s="160" t="s">
        <v>41</v>
      </c>
      <c r="O589" s="161">
        <v>0</v>
      </c>
      <c r="P589" s="161">
        <f>O589*H589</f>
        <v>0</v>
      </c>
      <c r="Q589" s="161">
        <v>0</v>
      </c>
      <c r="R589" s="161">
        <f>Q589*H589</f>
        <v>0</v>
      </c>
      <c r="S589" s="161">
        <v>0</v>
      </c>
      <c r="T589" s="162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63" t="s">
        <v>231</v>
      </c>
      <c r="AT589" s="163" t="s">
        <v>125</v>
      </c>
      <c r="AU589" s="163" t="s">
        <v>131</v>
      </c>
      <c r="AY589" s="20" t="s">
        <v>122</v>
      </c>
      <c r="BE589" s="164">
        <f>IF(N589="základní",J589,0)</f>
        <v>0</v>
      </c>
      <c r="BF589" s="164">
        <f>IF(N589="snížená",J589,0)</f>
        <v>910.37</v>
      </c>
      <c r="BG589" s="164">
        <f>IF(N589="zákl. přenesená",J589,0)</f>
        <v>0</v>
      </c>
      <c r="BH589" s="164">
        <f>IF(N589="sníž. přenesená",J589,0)</f>
        <v>0</v>
      </c>
      <c r="BI589" s="164">
        <f>IF(N589="nulová",J589,0)</f>
        <v>0</v>
      </c>
      <c r="BJ589" s="20" t="s">
        <v>131</v>
      </c>
      <c r="BK589" s="164">
        <f>ROUND(I589*H589,2)</f>
        <v>910.37</v>
      </c>
      <c r="BL589" s="20" t="s">
        <v>231</v>
      </c>
      <c r="BM589" s="163" t="s">
        <v>1022</v>
      </c>
    </row>
    <row r="590" s="2" customFormat="1">
      <c r="A590" s="33"/>
      <c r="B590" s="34"/>
      <c r="C590" s="33"/>
      <c r="D590" s="165" t="s">
        <v>133</v>
      </c>
      <c r="E590" s="33"/>
      <c r="F590" s="166" t="s">
        <v>1023</v>
      </c>
      <c r="G590" s="33"/>
      <c r="H590" s="33"/>
      <c r="I590" s="33"/>
      <c r="J590" s="33"/>
      <c r="K590" s="33"/>
      <c r="L590" s="34"/>
      <c r="M590" s="167"/>
      <c r="N590" s="168"/>
      <c r="O590" s="66"/>
      <c r="P590" s="66"/>
      <c r="Q590" s="66"/>
      <c r="R590" s="66"/>
      <c r="S590" s="66"/>
      <c r="T590" s="67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T590" s="20" t="s">
        <v>133</v>
      </c>
      <c r="AU590" s="20" t="s">
        <v>131</v>
      </c>
    </row>
    <row r="591" s="12" customFormat="1" ht="22.8" customHeight="1">
      <c r="A591" s="12"/>
      <c r="B591" s="140"/>
      <c r="C591" s="12"/>
      <c r="D591" s="141" t="s">
        <v>68</v>
      </c>
      <c r="E591" s="150" t="s">
        <v>1024</v>
      </c>
      <c r="F591" s="150" t="s">
        <v>1025</v>
      </c>
      <c r="G591" s="12"/>
      <c r="H591" s="12"/>
      <c r="I591" s="12"/>
      <c r="J591" s="151">
        <f>BK591</f>
        <v>28532.66</v>
      </c>
      <c r="K591" s="12"/>
      <c r="L591" s="140"/>
      <c r="M591" s="144"/>
      <c r="N591" s="145"/>
      <c r="O591" s="145"/>
      <c r="P591" s="146">
        <f>SUM(P592:P615)</f>
        <v>31.598850000000006</v>
      </c>
      <c r="Q591" s="145"/>
      <c r="R591" s="146">
        <f>SUM(R592:R615)</f>
        <v>0.029059220000000004</v>
      </c>
      <c r="S591" s="145"/>
      <c r="T591" s="147">
        <f>SUM(T592:T615)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141" t="s">
        <v>131</v>
      </c>
      <c r="AT591" s="148" t="s">
        <v>68</v>
      </c>
      <c r="AU591" s="148" t="s">
        <v>74</v>
      </c>
      <c r="AY591" s="141" t="s">
        <v>122</v>
      </c>
      <c r="BK591" s="149">
        <f>SUM(BK592:BK615)</f>
        <v>28532.66</v>
      </c>
    </row>
    <row r="592" s="2" customFormat="1" ht="24.15" customHeight="1">
      <c r="A592" s="33"/>
      <c r="B592" s="152"/>
      <c r="C592" s="153" t="s">
        <v>1026</v>
      </c>
      <c r="D592" s="153" t="s">
        <v>125</v>
      </c>
      <c r="E592" s="154" t="s">
        <v>1027</v>
      </c>
      <c r="F592" s="155" t="s">
        <v>1028</v>
      </c>
      <c r="G592" s="156" t="s">
        <v>181</v>
      </c>
      <c r="H592" s="157">
        <v>18.719999999999999</v>
      </c>
      <c r="I592" s="158">
        <v>89.099999999999994</v>
      </c>
      <c r="J592" s="158">
        <f>ROUND(I592*H592,2)</f>
        <v>1667.9500000000001</v>
      </c>
      <c r="K592" s="155" t="s">
        <v>129</v>
      </c>
      <c r="L592" s="34"/>
      <c r="M592" s="159" t="s">
        <v>3</v>
      </c>
      <c r="N592" s="160" t="s">
        <v>41</v>
      </c>
      <c r="O592" s="161">
        <v>0.14999999999999999</v>
      </c>
      <c r="P592" s="161">
        <f>O592*H592</f>
        <v>2.8079999999999998</v>
      </c>
      <c r="Q592" s="161">
        <v>5.0000000000000002E-05</v>
      </c>
      <c r="R592" s="161">
        <f>Q592*H592</f>
        <v>0.00093599999999999998</v>
      </c>
      <c r="S592" s="161">
        <v>0</v>
      </c>
      <c r="T592" s="162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63" t="s">
        <v>231</v>
      </c>
      <c r="AT592" s="163" t="s">
        <v>125</v>
      </c>
      <c r="AU592" s="163" t="s">
        <v>131</v>
      </c>
      <c r="AY592" s="20" t="s">
        <v>122</v>
      </c>
      <c r="BE592" s="164">
        <f>IF(N592="základní",J592,0)</f>
        <v>0</v>
      </c>
      <c r="BF592" s="164">
        <f>IF(N592="snížená",J592,0)</f>
        <v>1667.9500000000001</v>
      </c>
      <c r="BG592" s="164">
        <f>IF(N592="zákl. přenesená",J592,0)</f>
        <v>0</v>
      </c>
      <c r="BH592" s="164">
        <f>IF(N592="sníž. přenesená",J592,0)</f>
        <v>0</v>
      </c>
      <c r="BI592" s="164">
        <f>IF(N592="nulová",J592,0)</f>
        <v>0</v>
      </c>
      <c r="BJ592" s="20" t="s">
        <v>131</v>
      </c>
      <c r="BK592" s="164">
        <f>ROUND(I592*H592,2)</f>
        <v>1667.9500000000001</v>
      </c>
      <c r="BL592" s="20" t="s">
        <v>231</v>
      </c>
      <c r="BM592" s="163" t="s">
        <v>1029</v>
      </c>
    </row>
    <row r="593" s="2" customFormat="1">
      <c r="A593" s="33"/>
      <c r="B593" s="34"/>
      <c r="C593" s="33"/>
      <c r="D593" s="165" t="s">
        <v>133</v>
      </c>
      <c r="E593" s="33"/>
      <c r="F593" s="166" t="s">
        <v>1030</v>
      </c>
      <c r="G593" s="33"/>
      <c r="H593" s="33"/>
      <c r="I593" s="33"/>
      <c r="J593" s="33"/>
      <c r="K593" s="33"/>
      <c r="L593" s="34"/>
      <c r="M593" s="167"/>
      <c r="N593" s="168"/>
      <c r="O593" s="66"/>
      <c r="P593" s="66"/>
      <c r="Q593" s="66"/>
      <c r="R593" s="66"/>
      <c r="S593" s="66"/>
      <c r="T593" s="67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T593" s="20" t="s">
        <v>133</v>
      </c>
      <c r="AU593" s="20" t="s">
        <v>131</v>
      </c>
    </row>
    <row r="594" s="13" customFormat="1">
      <c r="A594" s="13"/>
      <c r="B594" s="169"/>
      <c r="C594" s="13"/>
      <c r="D594" s="170" t="s">
        <v>135</v>
      </c>
      <c r="E594" s="171" t="s">
        <v>3</v>
      </c>
      <c r="F594" s="172" t="s">
        <v>1031</v>
      </c>
      <c r="G594" s="13"/>
      <c r="H594" s="173">
        <v>14.42</v>
      </c>
      <c r="I594" s="13"/>
      <c r="J594" s="13"/>
      <c r="K594" s="13"/>
      <c r="L594" s="169"/>
      <c r="M594" s="174"/>
      <c r="N594" s="175"/>
      <c r="O594" s="175"/>
      <c r="P594" s="175"/>
      <c r="Q594" s="175"/>
      <c r="R594" s="175"/>
      <c r="S594" s="175"/>
      <c r="T594" s="17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71" t="s">
        <v>135</v>
      </c>
      <c r="AU594" s="171" t="s">
        <v>131</v>
      </c>
      <c r="AV594" s="13" t="s">
        <v>131</v>
      </c>
      <c r="AW594" s="13" t="s">
        <v>30</v>
      </c>
      <c r="AX594" s="13" t="s">
        <v>69</v>
      </c>
      <c r="AY594" s="171" t="s">
        <v>122</v>
      </c>
    </row>
    <row r="595" s="13" customFormat="1">
      <c r="A595" s="13"/>
      <c r="B595" s="169"/>
      <c r="C595" s="13"/>
      <c r="D595" s="170" t="s">
        <v>135</v>
      </c>
      <c r="E595" s="171" t="s">
        <v>3</v>
      </c>
      <c r="F595" s="172" t="s">
        <v>1032</v>
      </c>
      <c r="G595" s="13"/>
      <c r="H595" s="173">
        <v>18.719999999999999</v>
      </c>
      <c r="I595" s="13"/>
      <c r="J595" s="13"/>
      <c r="K595" s="13"/>
      <c r="L595" s="169"/>
      <c r="M595" s="174"/>
      <c r="N595" s="175"/>
      <c r="O595" s="175"/>
      <c r="P595" s="175"/>
      <c r="Q595" s="175"/>
      <c r="R595" s="175"/>
      <c r="S595" s="175"/>
      <c r="T595" s="17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71" t="s">
        <v>135</v>
      </c>
      <c r="AU595" s="171" t="s">
        <v>131</v>
      </c>
      <c r="AV595" s="13" t="s">
        <v>131</v>
      </c>
      <c r="AW595" s="13" t="s">
        <v>30</v>
      </c>
      <c r="AX595" s="13" t="s">
        <v>74</v>
      </c>
      <c r="AY595" s="171" t="s">
        <v>122</v>
      </c>
    </row>
    <row r="596" s="2" customFormat="1" ht="16.5" customHeight="1">
      <c r="A596" s="33"/>
      <c r="B596" s="152"/>
      <c r="C596" s="191" t="s">
        <v>1033</v>
      </c>
      <c r="D596" s="191" t="s">
        <v>318</v>
      </c>
      <c r="E596" s="192" t="s">
        <v>1034</v>
      </c>
      <c r="F596" s="193" t="s">
        <v>1035</v>
      </c>
      <c r="G596" s="194" t="s">
        <v>181</v>
      </c>
      <c r="H596" s="195">
        <v>20.218</v>
      </c>
      <c r="I596" s="196">
        <v>131</v>
      </c>
      <c r="J596" s="196">
        <f>ROUND(I596*H596,2)</f>
        <v>2648.5599999999999</v>
      </c>
      <c r="K596" s="193" t="s">
        <v>129</v>
      </c>
      <c r="L596" s="197"/>
      <c r="M596" s="198" t="s">
        <v>3</v>
      </c>
      <c r="N596" s="199" t="s">
        <v>41</v>
      </c>
      <c r="O596" s="161">
        <v>0</v>
      </c>
      <c r="P596" s="161">
        <f>O596*H596</f>
        <v>0</v>
      </c>
      <c r="Q596" s="161">
        <v>0.00020000000000000001</v>
      </c>
      <c r="R596" s="161">
        <f>Q596*H596</f>
        <v>0.0040436000000000005</v>
      </c>
      <c r="S596" s="161">
        <v>0</v>
      </c>
      <c r="T596" s="162">
        <f>S596*H596</f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163" t="s">
        <v>321</v>
      </c>
      <c r="AT596" s="163" t="s">
        <v>318</v>
      </c>
      <c r="AU596" s="163" t="s">
        <v>131</v>
      </c>
      <c r="AY596" s="20" t="s">
        <v>122</v>
      </c>
      <c r="BE596" s="164">
        <f>IF(N596="základní",J596,0)</f>
        <v>0</v>
      </c>
      <c r="BF596" s="164">
        <f>IF(N596="snížená",J596,0)</f>
        <v>2648.5599999999999</v>
      </c>
      <c r="BG596" s="164">
        <f>IF(N596="zákl. přenesená",J596,0)</f>
        <v>0</v>
      </c>
      <c r="BH596" s="164">
        <f>IF(N596="sníž. přenesená",J596,0)</f>
        <v>0</v>
      </c>
      <c r="BI596" s="164">
        <f>IF(N596="nulová",J596,0)</f>
        <v>0</v>
      </c>
      <c r="BJ596" s="20" t="s">
        <v>131</v>
      </c>
      <c r="BK596" s="164">
        <f>ROUND(I596*H596,2)</f>
        <v>2648.5599999999999</v>
      </c>
      <c r="BL596" s="20" t="s">
        <v>231</v>
      </c>
      <c r="BM596" s="163" t="s">
        <v>1036</v>
      </c>
    </row>
    <row r="597" s="13" customFormat="1">
      <c r="A597" s="13"/>
      <c r="B597" s="169"/>
      <c r="C597" s="13"/>
      <c r="D597" s="170" t="s">
        <v>135</v>
      </c>
      <c r="E597" s="13"/>
      <c r="F597" s="172" t="s">
        <v>1037</v>
      </c>
      <c r="G597" s="13"/>
      <c r="H597" s="173">
        <v>20.218</v>
      </c>
      <c r="I597" s="13"/>
      <c r="J597" s="13"/>
      <c r="K597" s="13"/>
      <c r="L597" s="169"/>
      <c r="M597" s="174"/>
      <c r="N597" s="175"/>
      <c r="O597" s="175"/>
      <c r="P597" s="175"/>
      <c r="Q597" s="175"/>
      <c r="R597" s="175"/>
      <c r="S597" s="175"/>
      <c r="T597" s="17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71" t="s">
        <v>135</v>
      </c>
      <c r="AU597" s="171" t="s">
        <v>131</v>
      </c>
      <c r="AV597" s="13" t="s">
        <v>131</v>
      </c>
      <c r="AW597" s="13" t="s">
        <v>4</v>
      </c>
      <c r="AX597" s="13" t="s">
        <v>74</v>
      </c>
      <c r="AY597" s="171" t="s">
        <v>122</v>
      </c>
    </row>
    <row r="598" s="2" customFormat="1" ht="16.5" customHeight="1">
      <c r="A598" s="33"/>
      <c r="B598" s="152"/>
      <c r="C598" s="153" t="s">
        <v>1038</v>
      </c>
      <c r="D598" s="153" t="s">
        <v>125</v>
      </c>
      <c r="E598" s="154" t="s">
        <v>1039</v>
      </c>
      <c r="F598" s="155" t="s">
        <v>1040</v>
      </c>
      <c r="G598" s="156" t="s">
        <v>128</v>
      </c>
      <c r="H598" s="157">
        <v>34.898000000000003</v>
      </c>
      <c r="I598" s="158">
        <v>108</v>
      </c>
      <c r="J598" s="158">
        <f>ROUND(I598*H598,2)</f>
        <v>3768.98</v>
      </c>
      <c r="K598" s="155" t="s">
        <v>470</v>
      </c>
      <c r="L598" s="34"/>
      <c r="M598" s="159" t="s">
        <v>3</v>
      </c>
      <c r="N598" s="160" t="s">
        <v>41</v>
      </c>
      <c r="O598" s="161">
        <v>0.089999999999999997</v>
      </c>
      <c r="P598" s="161">
        <f>O598*H598</f>
        <v>3.1408200000000002</v>
      </c>
      <c r="Q598" s="161">
        <v>0.00016000000000000001</v>
      </c>
      <c r="R598" s="161">
        <f>Q598*H598</f>
        <v>0.0055836800000000006</v>
      </c>
      <c r="S598" s="161">
        <v>0</v>
      </c>
      <c r="T598" s="162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163" t="s">
        <v>231</v>
      </c>
      <c r="AT598" s="163" t="s">
        <v>125</v>
      </c>
      <c r="AU598" s="163" t="s">
        <v>131</v>
      </c>
      <c r="AY598" s="20" t="s">
        <v>122</v>
      </c>
      <c r="BE598" s="164">
        <f>IF(N598="základní",J598,0)</f>
        <v>0</v>
      </c>
      <c r="BF598" s="164">
        <f>IF(N598="snížená",J598,0)</f>
        <v>3768.98</v>
      </c>
      <c r="BG598" s="164">
        <f>IF(N598="zákl. přenesená",J598,0)</f>
        <v>0</v>
      </c>
      <c r="BH598" s="164">
        <f>IF(N598="sníž. přenesená",J598,0)</f>
        <v>0</v>
      </c>
      <c r="BI598" s="164">
        <f>IF(N598="nulová",J598,0)</f>
        <v>0</v>
      </c>
      <c r="BJ598" s="20" t="s">
        <v>131</v>
      </c>
      <c r="BK598" s="164">
        <f>ROUND(I598*H598,2)</f>
        <v>3768.98</v>
      </c>
      <c r="BL598" s="20" t="s">
        <v>231</v>
      </c>
      <c r="BM598" s="163" t="s">
        <v>1041</v>
      </c>
    </row>
    <row r="599" s="2" customFormat="1">
      <c r="A599" s="33"/>
      <c r="B599" s="34"/>
      <c r="C599" s="33"/>
      <c r="D599" s="165" t="s">
        <v>133</v>
      </c>
      <c r="E599" s="33"/>
      <c r="F599" s="166" t="s">
        <v>1042</v>
      </c>
      <c r="G599" s="33"/>
      <c r="H599" s="33"/>
      <c r="I599" s="33"/>
      <c r="J599" s="33"/>
      <c r="K599" s="33"/>
      <c r="L599" s="34"/>
      <c r="M599" s="167"/>
      <c r="N599" s="168"/>
      <c r="O599" s="66"/>
      <c r="P599" s="66"/>
      <c r="Q599" s="66"/>
      <c r="R599" s="66"/>
      <c r="S599" s="66"/>
      <c r="T599" s="67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T599" s="20" t="s">
        <v>133</v>
      </c>
      <c r="AU599" s="20" t="s">
        <v>131</v>
      </c>
    </row>
    <row r="600" s="13" customFormat="1">
      <c r="A600" s="13"/>
      <c r="B600" s="169"/>
      <c r="C600" s="13"/>
      <c r="D600" s="170" t="s">
        <v>135</v>
      </c>
      <c r="E600" s="171" t="s">
        <v>3</v>
      </c>
      <c r="F600" s="172" t="s">
        <v>141</v>
      </c>
      <c r="G600" s="13"/>
      <c r="H600" s="173">
        <v>21.027999999999999</v>
      </c>
      <c r="I600" s="13"/>
      <c r="J600" s="13"/>
      <c r="K600" s="13"/>
      <c r="L600" s="169"/>
      <c r="M600" s="174"/>
      <c r="N600" s="175"/>
      <c r="O600" s="175"/>
      <c r="P600" s="175"/>
      <c r="Q600" s="175"/>
      <c r="R600" s="175"/>
      <c r="S600" s="175"/>
      <c r="T600" s="17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71" t="s">
        <v>135</v>
      </c>
      <c r="AU600" s="171" t="s">
        <v>131</v>
      </c>
      <c r="AV600" s="13" t="s">
        <v>131</v>
      </c>
      <c r="AW600" s="13" t="s">
        <v>30</v>
      </c>
      <c r="AX600" s="13" t="s">
        <v>69</v>
      </c>
      <c r="AY600" s="171" t="s">
        <v>122</v>
      </c>
    </row>
    <row r="601" s="14" customFormat="1">
      <c r="A601" s="14"/>
      <c r="B601" s="177"/>
      <c r="C601" s="14"/>
      <c r="D601" s="170" t="s">
        <v>135</v>
      </c>
      <c r="E601" s="178" t="s">
        <v>3</v>
      </c>
      <c r="F601" s="179" t="s">
        <v>137</v>
      </c>
      <c r="G601" s="14"/>
      <c r="H601" s="180">
        <v>21.027999999999999</v>
      </c>
      <c r="I601" s="14"/>
      <c r="J601" s="14"/>
      <c r="K601" s="14"/>
      <c r="L601" s="177"/>
      <c r="M601" s="181"/>
      <c r="N601" s="182"/>
      <c r="O601" s="182"/>
      <c r="P601" s="182"/>
      <c r="Q601" s="182"/>
      <c r="R601" s="182"/>
      <c r="S601" s="182"/>
      <c r="T601" s="18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178" t="s">
        <v>135</v>
      </c>
      <c r="AU601" s="178" t="s">
        <v>131</v>
      </c>
      <c r="AV601" s="14" t="s">
        <v>138</v>
      </c>
      <c r="AW601" s="14" t="s">
        <v>30</v>
      </c>
      <c r="AX601" s="14" t="s">
        <v>69</v>
      </c>
      <c r="AY601" s="178" t="s">
        <v>122</v>
      </c>
    </row>
    <row r="602" s="13" customFormat="1">
      <c r="A602" s="13"/>
      <c r="B602" s="169"/>
      <c r="C602" s="13"/>
      <c r="D602" s="170" t="s">
        <v>135</v>
      </c>
      <c r="E602" s="171" t="s">
        <v>3</v>
      </c>
      <c r="F602" s="172" t="s">
        <v>143</v>
      </c>
      <c r="G602" s="13"/>
      <c r="H602" s="173">
        <v>13.869999999999999</v>
      </c>
      <c r="I602" s="13"/>
      <c r="J602" s="13"/>
      <c r="K602" s="13"/>
      <c r="L602" s="169"/>
      <c r="M602" s="174"/>
      <c r="N602" s="175"/>
      <c r="O602" s="175"/>
      <c r="P602" s="175"/>
      <c r="Q602" s="175"/>
      <c r="R602" s="175"/>
      <c r="S602" s="175"/>
      <c r="T602" s="17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71" t="s">
        <v>135</v>
      </c>
      <c r="AU602" s="171" t="s">
        <v>131</v>
      </c>
      <c r="AV602" s="13" t="s">
        <v>131</v>
      </c>
      <c r="AW602" s="13" t="s">
        <v>30</v>
      </c>
      <c r="AX602" s="13" t="s">
        <v>69</v>
      </c>
      <c r="AY602" s="171" t="s">
        <v>122</v>
      </c>
    </row>
    <row r="603" s="14" customFormat="1">
      <c r="A603" s="14"/>
      <c r="B603" s="177"/>
      <c r="C603" s="14"/>
      <c r="D603" s="170" t="s">
        <v>135</v>
      </c>
      <c r="E603" s="178" t="s">
        <v>3</v>
      </c>
      <c r="F603" s="179" t="s">
        <v>137</v>
      </c>
      <c r="G603" s="14"/>
      <c r="H603" s="180">
        <v>13.869999999999999</v>
      </c>
      <c r="I603" s="14"/>
      <c r="J603" s="14"/>
      <c r="K603" s="14"/>
      <c r="L603" s="177"/>
      <c r="M603" s="181"/>
      <c r="N603" s="182"/>
      <c r="O603" s="182"/>
      <c r="P603" s="182"/>
      <c r="Q603" s="182"/>
      <c r="R603" s="182"/>
      <c r="S603" s="182"/>
      <c r="T603" s="18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178" t="s">
        <v>135</v>
      </c>
      <c r="AU603" s="178" t="s">
        <v>131</v>
      </c>
      <c r="AV603" s="14" t="s">
        <v>138</v>
      </c>
      <c r="AW603" s="14" t="s">
        <v>30</v>
      </c>
      <c r="AX603" s="14" t="s">
        <v>69</v>
      </c>
      <c r="AY603" s="178" t="s">
        <v>122</v>
      </c>
    </row>
    <row r="604" s="15" customFormat="1">
      <c r="A604" s="15"/>
      <c r="B604" s="184"/>
      <c r="C604" s="15"/>
      <c r="D604" s="170" t="s">
        <v>135</v>
      </c>
      <c r="E604" s="185" t="s">
        <v>3</v>
      </c>
      <c r="F604" s="186" t="s">
        <v>145</v>
      </c>
      <c r="G604" s="15"/>
      <c r="H604" s="187">
        <v>34.897999999999996</v>
      </c>
      <c r="I604" s="15"/>
      <c r="J604" s="15"/>
      <c r="K604" s="15"/>
      <c r="L604" s="184"/>
      <c r="M604" s="188"/>
      <c r="N604" s="189"/>
      <c r="O604" s="189"/>
      <c r="P604" s="189"/>
      <c r="Q604" s="189"/>
      <c r="R604" s="189"/>
      <c r="S604" s="189"/>
      <c r="T604" s="190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185" t="s">
        <v>135</v>
      </c>
      <c r="AU604" s="185" t="s">
        <v>131</v>
      </c>
      <c r="AV604" s="15" t="s">
        <v>130</v>
      </c>
      <c r="AW604" s="15" t="s">
        <v>30</v>
      </c>
      <c r="AX604" s="15" t="s">
        <v>74</v>
      </c>
      <c r="AY604" s="185" t="s">
        <v>122</v>
      </c>
    </row>
    <row r="605" s="2" customFormat="1" ht="24.15" customHeight="1">
      <c r="A605" s="33"/>
      <c r="B605" s="152"/>
      <c r="C605" s="153" t="s">
        <v>1043</v>
      </c>
      <c r="D605" s="153" t="s">
        <v>125</v>
      </c>
      <c r="E605" s="154" t="s">
        <v>1044</v>
      </c>
      <c r="F605" s="155" t="s">
        <v>1045</v>
      </c>
      <c r="G605" s="156" t="s">
        <v>128</v>
      </c>
      <c r="H605" s="157">
        <v>69.796000000000006</v>
      </c>
      <c r="I605" s="158">
        <v>109</v>
      </c>
      <c r="J605" s="158">
        <f>ROUND(I605*H605,2)</f>
        <v>7607.7600000000002</v>
      </c>
      <c r="K605" s="155" t="s">
        <v>470</v>
      </c>
      <c r="L605" s="34"/>
      <c r="M605" s="159" t="s">
        <v>3</v>
      </c>
      <c r="N605" s="160" t="s">
        <v>41</v>
      </c>
      <c r="O605" s="161">
        <v>0.089999999999999997</v>
      </c>
      <c r="P605" s="161">
        <f>O605*H605</f>
        <v>6.2816400000000003</v>
      </c>
      <c r="Q605" s="161">
        <v>0.00014999999999999999</v>
      </c>
      <c r="R605" s="161">
        <f>Q605*H605</f>
        <v>0.0104694</v>
      </c>
      <c r="S605" s="161">
        <v>0</v>
      </c>
      <c r="T605" s="162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163" t="s">
        <v>231</v>
      </c>
      <c r="AT605" s="163" t="s">
        <v>125</v>
      </c>
      <c r="AU605" s="163" t="s">
        <v>131</v>
      </c>
      <c r="AY605" s="20" t="s">
        <v>122</v>
      </c>
      <c r="BE605" s="164">
        <f>IF(N605="základní",J605,0)</f>
        <v>0</v>
      </c>
      <c r="BF605" s="164">
        <f>IF(N605="snížená",J605,0)</f>
        <v>7607.7600000000002</v>
      </c>
      <c r="BG605" s="164">
        <f>IF(N605="zákl. přenesená",J605,0)</f>
        <v>0</v>
      </c>
      <c r="BH605" s="164">
        <f>IF(N605="sníž. přenesená",J605,0)</f>
        <v>0</v>
      </c>
      <c r="BI605" s="164">
        <f>IF(N605="nulová",J605,0)</f>
        <v>0</v>
      </c>
      <c r="BJ605" s="20" t="s">
        <v>131</v>
      </c>
      <c r="BK605" s="164">
        <f>ROUND(I605*H605,2)</f>
        <v>7607.7600000000002</v>
      </c>
      <c r="BL605" s="20" t="s">
        <v>231</v>
      </c>
      <c r="BM605" s="163" t="s">
        <v>1046</v>
      </c>
    </row>
    <row r="606" s="2" customFormat="1">
      <c r="A606" s="33"/>
      <c r="B606" s="34"/>
      <c r="C606" s="33"/>
      <c r="D606" s="165" t="s">
        <v>133</v>
      </c>
      <c r="E606" s="33"/>
      <c r="F606" s="166" t="s">
        <v>1047</v>
      </c>
      <c r="G606" s="33"/>
      <c r="H606" s="33"/>
      <c r="I606" s="33"/>
      <c r="J606" s="33"/>
      <c r="K606" s="33"/>
      <c r="L606" s="34"/>
      <c r="M606" s="167"/>
      <c r="N606" s="168"/>
      <c r="O606" s="66"/>
      <c r="P606" s="66"/>
      <c r="Q606" s="66"/>
      <c r="R606" s="66"/>
      <c r="S606" s="66"/>
      <c r="T606" s="67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T606" s="20" t="s">
        <v>133</v>
      </c>
      <c r="AU606" s="20" t="s">
        <v>131</v>
      </c>
    </row>
    <row r="607" s="13" customFormat="1">
      <c r="A607" s="13"/>
      <c r="B607" s="169"/>
      <c r="C607" s="13"/>
      <c r="D607" s="170" t="s">
        <v>135</v>
      </c>
      <c r="E607" s="171" t="s">
        <v>3</v>
      </c>
      <c r="F607" s="172" t="s">
        <v>1048</v>
      </c>
      <c r="G607" s="13"/>
      <c r="H607" s="173">
        <v>69.796000000000006</v>
      </c>
      <c r="I607" s="13"/>
      <c r="J607" s="13"/>
      <c r="K607" s="13"/>
      <c r="L607" s="169"/>
      <c r="M607" s="174"/>
      <c r="N607" s="175"/>
      <c r="O607" s="175"/>
      <c r="P607" s="175"/>
      <c r="Q607" s="175"/>
      <c r="R607" s="175"/>
      <c r="S607" s="175"/>
      <c r="T607" s="17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71" t="s">
        <v>135</v>
      </c>
      <c r="AU607" s="171" t="s">
        <v>131</v>
      </c>
      <c r="AV607" s="13" t="s">
        <v>131</v>
      </c>
      <c r="AW607" s="13" t="s">
        <v>30</v>
      </c>
      <c r="AX607" s="13" t="s">
        <v>74</v>
      </c>
      <c r="AY607" s="171" t="s">
        <v>122</v>
      </c>
    </row>
    <row r="608" s="2" customFormat="1" ht="16.5" customHeight="1">
      <c r="A608" s="33"/>
      <c r="B608" s="152"/>
      <c r="C608" s="153" t="s">
        <v>1049</v>
      </c>
      <c r="D608" s="153" t="s">
        <v>125</v>
      </c>
      <c r="E608" s="154" t="s">
        <v>1050</v>
      </c>
      <c r="F608" s="155" t="s">
        <v>1051</v>
      </c>
      <c r="G608" s="156" t="s">
        <v>128</v>
      </c>
      <c r="H608" s="157">
        <v>34.898000000000003</v>
      </c>
      <c r="I608" s="158">
        <v>31.5</v>
      </c>
      <c r="J608" s="158">
        <f>ROUND(I608*H608,2)</f>
        <v>1099.29</v>
      </c>
      <c r="K608" s="155" t="s">
        <v>470</v>
      </c>
      <c r="L608" s="34"/>
      <c r="M608" s="159" t="s">
        <v>3</v>
      </c>
      <c r="N608" s="160" t="s">
        <v>41</v>
      </c>
      <c r="O608" s="161">
        <v>0.055</v>
      </c>
      <c r="P608" s="161">
        <f>O608*H608</f>
        <v>1.9193900000000002</v>
      </c>
      <c r="Q608" s="161">
        <v>1.0000000000000001E-05</v>
      </c>
      <c r="R608" s="161">
        <f>Q608*H608</f>
        <v>0.00034898000000000004</v>
      </c>
      <c r="S608" s="161">
        <v>0</v>
      </c>
      <c r="T608" s="162">
        <f>S608*H608</f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163" t="s">
        <v>231</v>
      </c>
      <c r="AT608" s="163" t="s">
        <v>125</v>
      </c>
      <c r="AU608" s="163" t="s">
        <v>131</v>
      </c>
      <c r="AY608" s="20" t="s">
        <v>122</v>
      </c>
      <c r="BE608" s="164">
        <f>IF(N608="základní",J608,0)</f>
        <v>0</v>
      </c>
      <c r="BF608" s="164">
        <f>IF(N608="snížená",J608,0)</f>
        <v>1099.29</v>
      </c>
      <c r="BG608" s="164">
        <f>IF(N608="zákl. přenesená",J608,0)</f>
        <v>0</v>
      </c>
      <c r="BH608" s="164">
        <f>IF(N608="sníž. přenesená",J608,0)</f>
        <v>0</v>
      </c>
      <c r="BI608" s="164">
        <f>IF(N608="nulová",J608,0)</f>
        <v>0</v>
      </c>
      <c r="BJ608" s="20" t="s">
        <v>131</v>
      </c>
      <c r="BK608" s="164">
        <f>ROUND(I608*H608,2)</f>
        <v>1099.29</v>
      </c>
      <c r="BL608" s="20" t="s">
        <v>231</v>
      </c>
      <c r="BM608" s="163" t="s">
        <v>1052</v>
      </c>
    </row>
    <row r="609" s="2" customFormat="1">
      <c r="A609" s="33"/>
      <c r="B609" s="34"/>
      <c r="C609" s="33"/>
      <c r="D609" s="165" t="s">
        <v>133</v>
      </c>
      <c r="E609" s="33"/>
      <c r="F609" s="166" t="s">
        <v>1053</v>
      </c>
      <c r="G609" s="33"/>
      <c r="H609" s="33"/>
      <c r="I609" s="33"/>
      <c r="J609" s="33"/>
      <c r="K609" s="33"/>
      <c r="L609" s="34"/>
      <c r="M609" s="167"/>
      <c r="N609" s="168"/>
      <c r="O609" s="66"/>
      <c r="P609" s="66"/>
      <c r="Q609" s="66"/>
      <c r="R609" s="66"/>
      <c r="S609" s="66"/>
      <c r="T609" s="67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T609" s="20" t="s">
        <v>133</v>
      </c>
      <c r="AU609" s="20" t="s">
        <v>131</v>
      </c>
    </row>
    <row r="610" s="2" customFormat="1" ht="16.5" customHeight="1">
      <c r="A610" s="33"/>
      <c r="B610" s="152"/>
      <c r="C610" s="153" t="s">
        <v>1054</v>
      </c>
      <c r="D610" s="153" t="s">
        <v>125</v>
      </c>
      <c r="E610" s="154" t="s">
        <v>1055</v>
      </c>
      <c r="F610" s="155" t="s">
        <v>1056</v>
      </c>
      <c r="G610" s="156" t="s">
        <v>128</v>
      </c>
      <c r="H610" s="157">
        <v>34.898000000000003</v>
      </c>
      <c r="I610" s="158">
        <v>103</v>
      </c>
      <c r="J610" s="158">
        <f>ROUND(I610*H610,2)</f>
        <v>3594.4899999999998</v>
      </c>
      <c r="K610" s="155" t="s">
        <v>470</v>
      </c>
      <c r="L610" s="34"/>
      <c r="M610" s="159" t="s">
        <v>3</v>
      </c>
      <c r="N610" s="160" t="s">
        <v>41</v>
      </c>
      <c r="O610" s="161">
        <v>0.16</v>
      </c>
      <c r="P610" s="161">
        <f>O610*H610</f>
        <v>5.5836800000000002</v>
      </c>
      <c r="Q610" s="161">
        <v>8.0000000000000007E-05</v>
      </c>
      <c r="R610" s="161">
        <f>Q610*H610</f>
        <v>0.0027918400000000003</v>
      </c>
      <c r="S610" s="161">
        <v>0</v>
      </c>
      <c r="T610" s="162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63" t="s">
        <v>231</v>
      </c>
      <c r="AT610" s="163" t="s">
        <v>125</v>
      </c>
      <c r="AU610" s="163" t="s">
        <v>131</v>
      </c>
      <c r="AY610" s="20" t="s">
        <v>122</v>
      </c>
      <c r="BE610" s="164">
        <f>IF(N610="základní",J610,0)</f>
        <v>0</v>
      </c>
      <c r="BF610" s="164">
        <f>IF(N610="snížená",J610,0)</f>
        <v>3594.4899999999998</v>
      </c>
      <c r="BG610" s="164">
        <f>IF(N610="zákl. přenesená",J610,0)</f>
        <v>0</v>
      </c>
      <c r="BH610" s="164">
        <f>IF(N610="sníž. přenesená",J610,0)</f>
        <v>0</v>
      </c>
      <c r="BI610" s="164">
        <f>IF(N610="nulová",J610,0)</f>
        <v>0</v>
      </c>
      <c r="BJ610" s="20" t="s">
        <v>131</v>
      </c>
      <c r="BK610" s="164">
        <f>ROUND(I610*H610,2)</f>
        <v>3594.4899999999998</v>
      </c>
      <c r="BL610" s="20" t="s">
        <v>231</v>
      </c>
      <c r="BM610" s="163" t="s">
        <v>1057</v>
      </c>
    </row>
    <row r="611" s="2" customFormat="1">
      <c r="A611" s="33"/>
      <c r="B611" s="34"/>
      <c r="C611" s="33"/>
      <c r="D611" s="165" t="s">
        <v>133</v>
      </c>
      <c r="E611" s="33"/>
      <c r="F611" s="166" t="s">
        <v>1058</v>
      </c>
      <c r="G611" s="33"/>
      <c r="H611" s="33"/>
      <c r="I611" s="33"/>
      <c r="J611" s="33"/>
      <c r="K611" s="33"/>
      <c r="L611" s="34"/>
      <c r="M611" s="167"/>
      <c r="N611" s="168"/>
      <c r="O611" s="66"/>
      <c r="P611" s="66"/>
      <c r="Q611" s="66"/>
      <c r="R611" s="66"/>
      <c r="S611" s="66"/>
      <c r="T611" s="67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T611" s="20" t="s">
        <v>133</v>
      </c>
      <c r="AU611" s="20" t="s">
        <v>131</v>
      </c>
    </row>
    <row r="612" s="2" customFormat="1" ht="24.15" customHeight="1">
      <c r="A612" s="33"/>
      <c r="B612" s="152"/>
      <c r="C612" s="153" t="s">
        <v>1059</v>
      </c>
      <c r="D612" s="153" t="s">
        <v>125</v>
      </c>
      <c r="E612" s="154" t="s">
        <v>1060</v>
      </c>
      <c r="F612" s="155" t="s">
        <v>1061</v>
      </c>
      <c r="G612" s="156" t="s">
        <v>128</v>
      </c>
      <c r="H612" s="157">
        <v>34.898000000000003</v>
      </c>
      <c r="I612" s="158">
        <v>223</v>
      </c>
      <c r="J612" s="158">
        <f>ROUND(I612*H612,2)</f>
        <v>7782.25</v>
      </c>
      <c r="K612" s="155" t="s">
        <v>470</v>
      </c>
      <c r="L612" s="34"/>
      <c r="M612" s="159" t="s">
        <v>3</v>
      </c>
      <c r="N612" s="160" t="s">
        <v>41</v>
      </c>
      <c r="O612" s="161">
        <v>0.34000000000000002</v>
      </c>
      <c r="P612" s="161">
        <f>O612*H612</f>
        <v>11.865320000000002</v>
      </c>
      <c r="Q612" s="161">
        <v>0.00013999999999999999</v>
      </c>
      <c r="R612" s="161">
        <f>Q612*H612</f>
        <v>0.0048857199999999996</v>
      </c>
      <c r="S612" s="161">
        <v>0</v>
      </c>
      <c r="T612" s="162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63" t="s">
        <v>231</v>
      </c>
      <c r="AT612" s="163" t="s">
        <v>125</v>
      </c>
      <c r="AU612" s="163" t="s">
        <v>131</v>
      </c>
      <c r="AY612" s="20" t="s">
        <v>122</v>
      </c>
      <c r="BE612" s="164">
        <f>IF(N612="základní",J612,0)</f>
        <v>0</v>
      </c>
      <c r="BF612" s="164">
        <f>IF(N612="snížená",J612,0)</f>
        <v>7782.25</v>
      </c>
      <c r="BG612" s="164">
        <f>IF(N612="zákl. přenesená",J612,0)</f>
        <v>0</v>
      </c>
      <c r="BH612" s="164">
        <f>IF(N612="sníž. přenesená",J612,0)</f>
        <v>0</v>
      </c>
      <c r="BI612" s="164">
        <f>IF(N612="nulová",J612,0)</f>
        <v>0</v>
      </c>
      <c r="BJ612" s="20" t="s">
        <v>131</v>
      </c>
      <c r="BK612" s="164">
        <f>ROUND(I612*H612,2)</f>
        <v>7782.25</v>
      </c>
      <c r="BL612" s="20" t="s">
        <v>231</v>
      </c>
      <c r="BM612" s="163" t="s">
        <v>1062</v>
      </c>
    </row>
    <row r="613" s="2" customFormat="1">
      <c r="A613" s="33"/>
      <c r="B613" s="34"/>
      <c r="C613" s="33"/>
      <c r="D613" s="165" t="s">
        <v>133</v>
      </c>
      <c r="E613" s="33"/>
      <c r="F613" s="166" t="s">
        <v>1063</v>
      </c>
      <c r="G613" s="33"/>
      <c r="H613" s="33"/>
      <c r="I613" s="33"/>
      <c r="J613" s="33"/>
      <c r="K613" s="33"/>
      <c r="L613" s="34"/>
      <c r="M613" s="167"/>
      <c r="N613" s="168"/>
      <c r="O613" s="66"/>
      <c r="P613" s="66"/>
      <c r="Q613" s="66"/>
      <c r="R613" s="66"/>
      <c r="S613" s="66"/>
      <c r="T613" s="67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T613" s="20" t="s">
        <v>133</v>
      </c>
      <c r="AU613" s="20" t="s">
        <v>131</v>
      </c>
    </row>
    <row r="614" s="2" customFormat="1" ht="24.15" customHeight="1">
      <c r="A614" s="33"/>
      <c r="B614" s="152"/>
      <c r="C614" s="153" t="s">
        <v>1064</v>
      </c>
      <c r="D614" s="153" t="s">
        <v>125</v>
      </c>
      <c r="E614" s="154" t="s">
        <v>1065</v>
      </c>
      <c r="F614" s="155" t="s">
        <v>1066</v>
      </c>
      <c r="G614" s="156" t="s">
        <v>327</v>
      </c>
      <c r="H614" s="157">
        <v>281.69299999999998</v>
      </c>
      <c r="I614" s="158">
        <v>1.29</v>
      </c>
      <c r="J614" s="158">
        <f>ROUND(I614*H614,2)</f>
        <v>363.38</v>
      </c>
      <c r="K614" s="155" t="s">
        <v>470</v>
      </c>
      <c r="L614" s="34"/>
      <c r="M614" s="159" t="s">
        <v>3</v>
      </c>
      <c r="N614" s="160" t="s">
        <v>41</v>
      </c>
      <c r="O614" s="161">
        <v>0</v>
      </c>
      <c r="P614" s="161">
        <f>O614*H614</f>
        <v>0</v>
      </c>
      <c r="Q614" s="161">
        <v>0</v>
      </c>
      <c r="R614" s="161">
        <f>Q614*H614</f>
        <v>0</v>
      </c>
      <c r="S614" s="161">
        <v>0</v>
      </c>
      <c r="T614" s="162">
        <f>S614*H614</f>
        <v>0</v>
      </c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R614" s="163" t="s">
        <v>231</v>
      </c>
      <c r="AT614" s="163" t="s">
        <v>125</v>
      </c>
      <c r="AU614" s="163" t="s">
        <v>131</v>
      </c>
      <c r="AY614" s="20" t="s">
        <v>122</v>
      </c>
      <c r="BE614" s="164">
        <f>IF(N614="základní",J614,0)</f>
        <v>0</v>
      </c>
      <c r="BF614" s="164">
        <f>IF(N614="snížená",J614,0)</f>
        <v>363.38</v>
      </c>
      <c r="BG614" s="164">
        <f>IF(N614="zákl. přenesená",J614,0)</f>
        <v>0</v>
      </c>
      <c r="BH614" s="164">
        <f>IF(N614="sníž. přenesená",J614,0)</f>
        <v>0</v>
      </c>
      <c r="BI614" s="164">
        <f>IF(N614="nulová",J614,0)</f>
        <v>0</v>
      </c>
      <c r="BJ614" s="20" t="s">
        <v>131</v>
      </c>
      <c r="BK614" s="164">
        <f>ROUND(I614*H614,2)</f>
        <v>363.38</v>
      </c>
      <c r="BL614" s="20" t="s">
        <v>231</v>
      </c>
      <c r="BM614" s="163" t="s">
        <v>1067</v>
      </c>
    </row>
    <row r="615" s="2" customFormat="1">
      <c r="A615" s="33"/>
      <c r="B615" s="34"/>
      <c r="C615" s="33"/>
      <c r="D615" s="165" t="s">
        <v>133</v>
      </c>
      <c r="E615" s="33"/>
      <c r="F615" s="166" t="s">
        <v>1068</v>
      </c>
      <c r="G615" s="33"/>
      <c r="H615" s="33"/>
      <c r="I615" s="33"/>
      <c r="J615" s="33"/>
      <c r="K615" s="33"/>
      <c r="L615" s="34"/>
      <c r="M615" s="167"/>
      <c r="N615" s="168"/>
      <c r="O615" s="66"/>
      <c r="P615" s="66"/>
      <c r="Q615" s="66"/>
      <c r="R615" s="66"/>
      <c r="S615" s="66"/>
      <c r="T615" s="67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T615" s="20" t="s">
        <v>133</v>
      </c>
      <c r="AU615" s="20" t="s">
        <v>131</v>
      </c>
    </row>
    <row r="616" s="12" customFormat="1" ht="22.8" customHeight="1">
      <c r="A616" s="12"/>
      <c r="B616" s="140"/>
      <c r="C616" s="12"/>
      <c r="D616" s="141" t="s">
        <v>68</v>
      </c>
      <c r="E616" s="150" t="s">
        <v>1069</v>
      </c>
      <c r="F616" s="150" t="s">
        <v>1070</v>
      </c>
      <c r="G616" s="12"/>
      <c r="H616" s="12"/>
      <c r="I616" s="12"/>
      <c r="J616" s="151">
        <f>BK616</f>
        <v>26321.859999999997</v>
      </c>
      <c r="K616" s="12"/>
      <c r="L616" s="140"/>
      <c r="M616" s="144"/>
      <c r="N616" s="145"/>
      <c r="O616" s="145"/>
      <c r="P616" s="146">
        <f>SUM(P617:P674)</f>
        <v>23.685846000000005</v>
      </c>
      <c r="Q616" s="145"/>
      <c r="R616" s="146">
        <f>SUM(R617:R674)</f>
        <v>0.18319307000000001</v>
      </c>
      <c r="S616" s="145"/>
      <c r="T616" s="147">
        <f>SUM(T617:T674)</f>
        <v>0.151035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141" t="s">
        <v>131</v>
      </c>
      <c r="AT616" s="148" t="s">
        <v>68</v>
      </c>
      <c r="AU616" s="148" t="s">
        <v>74</v>
      </c>
      <c r="AY616" s="141" t="s">
        <v>122</v>
      </c>
      <c r="BK616" s="149">
        <f>SUM(BK617:BK674)</f>
        <v>26321.859999999997</v>
      </c>
    </row>
    <row r="617" s="2" customFormat="1" ht="24.15" customHeight="1">
      <c r="A617" s="33"/>
      <c r="B617" s="152"/>
      <c r="C617" s="153" t="s">
        <v>1071</v>
      </c>
      <c r="D617" s="153" t="s">
        <v>125</v>
      </c>
      <c r="E617" s="154" t="s">
        <v>1072</v>
      </c>
      <c r="F617" s="155" t="s">
        <v>1073</v>
      </c>
      <c r="G617" s="156" t="s">
        <v>128</v>
      </c>
      <c r="H617" s="157">
        <v>16.181000000000001</v>
      </c>
      <c r="I617" s="158">
        <v>342</v>
      </c>
      <c r="J617" s="158">
        <f>ROUND(I617*H617,2)</f>
        <v>5533.8999999999996</v>
      </c>
      <c r="K617" s="155" t="s">
        <v>129</v>
      </c>
      <c r="L617" s="34"/>
      <c r="M617" s="159" t="s">
        <v>3</v>
      </c>
      <c r="N617" s="160" t="s">
        <v>41</v>
      </c>
      <c r="O617" s="161">
        <v>0.245</v>
      </c>
      <c r="P617" s="161">
        <f>O617*H617</f>
        <v>3.9643450000000002</v>
      </c>
      <c r="Q617" s="161">
        <v>0.0075799999999999999</v>
      </c>
      <c r="R617" s="161">
        <f>Q617*H617</f>
        <v>0.12265198000000001</v>
      </c>
      <c r="S617" s="161">
        <v>0</v>
      </c>
      <c r="T617" s="162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163" t="s">
        <v>231</v>
      </c>
      <c r="AT617" s="163" t="s">
        <v>125</v>
      </c>
      <c r="AU617" s="163" t="s">
        <v>131</v>
      </c>
      <c r="AY617" s="20" t="s">
        <v>122</v>
      </c>
      <c r="BE617" s="164">
        <f>IF(N617="základní",J617,0)</f>
        <v>0</v>
      </c>
      <c r="BF617" s="164">
        <f>IF(N617="snížená",J617,0)</f>
        <v>5533.8999999999996</v>
      </c>
      <c r="BG617" s="164">
        <f>IF(N617="zákl. přenesená",J617,0)</f>
        <v>0</v>
      </c>
      <c r="BH617" s="164">
        <f>IF(N617="sníž. přenesená",J617,0)</f>
        <v>0</v>
      </c>
      <c r="BI617" s="164">
        <f>IF(N617="nulová",J617,0)</f>
        <v>0</v>
      </c>
      <c r="BJ617" s="20" t="s">
        <v>131</v>
      </c>
      <c r="BK617" s="164">
        <f>ROUND(I617*H617,2)</f>
        <v>5533.8999999999996</v>
      </c>
      <c r="BL617" s="20" t="s">
        <v>231</v>
      </c>
      <c r="BM617" s="163" t="s">
        <v>1074</v>
      </c>
    </row>
    <row r="618" s="2" customFormat="1">
      <c r="A618" s="33"/>
      <c r="B618" s="34"/>
      <c r="C618" s="33"/>
      <c r="D618" s="165" t="s">
        <v>133</v>
      </c>
      <c r="E618" s="33"/>
      <c r="F618" s="166" t="s">
        <v>1075</v>
      </c>
      <c r="G618" s="33"/>
      <c r="H618" s="33"/>
      <c r="I618" s="33"/>
      <c r="J618" s="33"/>
      <c r="K618" s="33"/>
      <c r="L618" s="34"/>
      <c r="M618" s="167"/>
      <c r="N618" s="168"/>
      <c r="O618" s="66"/>
      <c r="P618" s="66"/>
      <c r="Q618" s="66"/>
      <c r="R618" s="66"/>
      <c r="S618" s="66"/>
      <c r="T618" s="67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T618" s="20" t="s">
        <v>133</v>
      </c>
      <c r="AU618" s="20" t="s">
        <v>131</v>
      </c>
    </row>
    <row r="619" s="13" customFormat="1">
      <c r="A619" s="13"/>
      <c r="B619" s="169"/>
      <c r="C619" s="13"/>
      <c r="D619" s="170" t="s">
        <v>135</v>
      </c>
      <c r="E619" s="171" t="s">
        <v>3</v>
      </c>
      <c r="F619" s="172" t="s">
        <v>136</v>
      </c>
      <c r="G619" s="13"/>
      <c r="H619" s="173">
        <v>10.829000000000001</v>
      </c>
      <c r="I619" s="13"/>
      <c r="J619" s="13"/>
      <c r="K619" s="13"/>
      <c r="L619" s="169"/>
      <c r="M619" s="174"/>
      <c r="N619" s="175"/>
      <c r="O619" s="175"/>
      <c r="P619" s="175"/>
      <c r="Q619" s="175"/>
      <c r="R619" s="175"/>
      <c r="S619" s="175"/>
      <c r="T619" s="17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71" t="s">
        <v>135</v>
      </c>
      <c r="AU619" s="171" t="s">
        <v>131</v>
      </c>
      <c r="AV619" s="13" t="s">
        <v>131</v>
      </c>
      <c r="AW619" s="13" t="s">
        <v>30</v>
      </c>
      <c r="AX619" s="13" t="s">
        <v>69</v>
      </c>
      <c r="AY619" s="171" t="s">
        <v>122</v>
      </c>
    </row>
    <row r="620" s="14" customFormat="1">
      <c r="A620" s="14"/>
      <c r="B620" s="177"/>
      <c r="C620" s="14"/>
      <c r="D620" s="170" t="s">
        <v>135</v>
      </c>
      <c r="E620" s="178" t="s">
        <v>3</v>
      </c>
      <c r="F620" s="179" t="s">
        <v>137</v>
      </c>
      <c r="G620" s="14"/>
      <c r="H620" s="180">
        <v>10.829000000000001</v>
      </c>
      <c r="I620" s="14"/>
      <c r="J620" s="14"/>
      <c r="K620" s="14"/>
      <c r="L620" s="177"/>
      <c r="M620" s="181"/>
      <c r="N620" s="182"/>
      <c r="O620" s="182"/>
      <c r="P620" s="182"/>
      <c r="Q620" s="182"/>
      <c r="R620" s="182"/>
      <c r="S620" s="182"/>
      <c r="T620" s="18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178" t="s">
        <v>135</v>
      </c>
      <c r="AU620" s="178" t="s">
        <v>131</v>
      </c>
      <c r="AV620" s="14" t="s">
        <v>138</v>
      </c>
      <c r="AW620" s="14" t="s">
        <v>30</v>
      </c>
      <c r="AX620" s="14" t="s">
        <v>69</v>
      </c>
      <c r="AY620" s="178" t="s">
        <v>122</v>
      </c>
    </row>
    <row r="621" s="13" customFormat="1">
      <c r="A621" s="13"/>
      <c r="B621" s="169"/>
      <c r="C621" s="13"/>
      <c r="D621" s="170" t="s">
        <v>135</v>
      </c>
      <c r="E621" s="171" t="s">
        <v>3</v>
      </c>
      <c r="F621" s="172" t="s">
        <v>139</v>
      </c>
      <c r="G621" s="13"/>
      <c r="H621" s="173">
        <v>4.1520000000000001</v>
      </c>
      <c r="I621" s="13"/>
      <c r="J621" s="13"/>
      <c r="K621" s="13"/>
      <c r="L621" s="169"/>
      <c r="M621" s="174"/>
      <c r="N621" s="175"/>
      <c r="O621" s="175"/>
      <c r="P621" s="175"/>
      <c r="Q621" s="175"/>
      <c r="R621" s="175"/>
      <c r="S621" s="175"/>
      <c r="T621" s="17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71" t="s">
        <v>135</v>
      </c>
      <c r="AU621" s="171" t="s">
        <v>131</v>
      </c>
      <c r="AV621" s="13" t="s">
        <v>131</v>
      </c>
      <c r="AW621" s="13" t="s">
        <v>30</v>
      </c>
      <c r="AX621" s="13" t="s">
        <v>69</v>
      </c>
      <c r="AY621" s="171" t="s">
        <v>122</v>
      </c>
    </row>
    <row r="622" s="14" customFormat="1">
      <c r="A622" s="14"/>
      <c r="B622" s="177"/>
      <c r="C622" s="14"/>
      <c r="D622" s="170" t="s">
        <v>135</v>
      </c>
      <c r="E622" s="178" t="s">
        <v>3</v>
      </c>
      <c r="F622" s="179" t="s">
        <v>137</v>
      </c>
      <c r="G622" s="14"/>
      <c r="H622" s="180">
        <v>4.1520000000000001</v>
      </c>
      <c r="I622" s="14"/>
      <c r="J622" s="14"/>
      <c r="K622" s="14"/>
      <c r="L622" s="177"/>
      <c r="M622" s="181"/>
      <c r="N622" s="182"/>
      <c r="O622" s="182"/>
      <c r="P622" s="182"/>
      <c r="Q622" s="182"/>
      <c r="R622" s="182"/>
      <c r="S622" s="182"/>
      <c r="T622" s="18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178" t="s">
        <v>135</v>
      </c>
      <c r="AU622" s="178" t="s">
        <v>131</v>
      </c>
      <c r="AV622" s="14" t="s">
        <v>138</v>
      </c>
      <c r="AW622" s="14" t="s">
        <v>30</v>
      </c>
      <c r="AX622" s="14" t="s">
        <v>69</v>
      </c>
      <c r="AY622" s="178" t="s">
        <v>122</v>
      </c>
    </row>
    <row r="623" s="13" customFormat="1">
      <c r="A623" s="13"/>
      <c r="B623" s="169"/>
      <c r="C623" s="13"/>
      <c r="D623" s="170" t="s">
        <v>135</v>
      </c>
      <c r="E623" s="171" t="s">
        <v>3</v>
      </c>
      <c r="F623" s="172" t="s">
        <v>140</v>
      </c>
      <c r="G623" s="13"/>
      <c r="H623" s="173">
        <v>1.2</v>
      </c>
      <c r="I623" s="13"/>
      <c r="J623" s="13"/>
      <c r="K623" s="13"/>
      <c r="L623" s="169"/>
      <c r="M623" s="174"/>
      <c r="N623" s="175"/>
      <c r="O623" s="175"/>
      <c r="P623" s="175"/>
      <c r="Q623" s="175"/>
      <c r="R623" s="175"/>
      <c r="S623" s="175"/>
      <c r="T623" s="17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171" t="s">
        <v>135</v>
      </c>
      <c r="AU623" s="171" t="s">
        <v>131</v>
      </c>
      <c r="AV623" s="13" t="s">
        <v>131</v>
      </c>
      <c r="AW623" s="13" t="s">
        <v>30</v>
      </c>
      <c r="AX623" s="13" t="s">
        <v>69</v>
      </c>
      <c r="AY623" s="171" t="s">
        <v>122</v>
      </c>
    </row>
    <row r="624" s="14" customFormat="1">
      <c r="A624" s="14"/>
      <c r="B624" s="177"/>
      <c r="C624" s="14"/>
      <c r="D624" s="170" t="s">
        <v>135</v>
      </c>
      <c r="E624" s="178" t="s">
        <v>3</v>
      </c>
      <c r="F624" s="179" t="s">
        <v>137</v>
      </c>
      <c r="G624" s="14"/>
      <c r="H624" s="180">
        <v>1.2</v>
      </c>
      <c r="I624" s="14"/>
      <c r="J624" s="14"/>
      <c r="K624" s="14"/>
      <c r="L624" s="177"/>
      <c r="M624" s="181"/>
      <c r="N624" s="182"/>
      <c r="O624" s="182"/>
      <c r="P624" s="182"/>
      <c r="Q624" s="182"/>
      <c r="R624" s="182"/>
      <c r="S624" s="182"/>
      <c r="T624" s="18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178" t="s">
        <v>135</v>
      </c>
      <c r="AU624" s="178" t="s">
        <v>131</v>
      </c>
      <c r="AV624" s="14" t="s">
        <v>138</v>
      </c>
      <c r="AW624" s="14" t="s">
        <v>30</v>
      </c>
      <c r="AX624" s="14" t="s">
        <v>69</v>
      </c>
      <c r="AY624" s="178" t="s">
        <v>122</v>
      </c>
    </row>
    <row r="625" s="15" customFormat="1">
      <c r="A625" s="15"/>
      <c r="B625" s="184"/>
      <c r="C625" s="15"/>
      <c r="D625" s="170" t="s">
        <v>135</v>
      </c>
      <c r="E625" s="185" t="s">
        <v>3</v>
      </c>
      <c r="F625" s="186" t="s">
        <v>145</v>
      </c>
      <c r="G625" s="15"/>
      <c r="H625" s="187">
        <v>16.181000000000001</v>
      </c>
      <c r="I625" s="15"/>
      <c r="J625" s="15"/>
      <c r="K625" s="15"/>
      <c r="L625" s="184"/>
      <c r="M625" s="188"/>
      <c r="N625" s="189"/>
      <c r="O625" s="189"/>
      <c r="P625" s="189"/>
      <c r="Q625" s="189"/>
      <c r="R625" s="189"/>
      <c r="S625" s="189"/>
      <c r="T625" s="190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185" t="s">
        <v>135</v>
      </c>
      <c r="AU625" s="185" t="s">
        <v>131</v>
      </c>
      <c r="AV625" s="15" t="s">
        <v>130</v>
      </c>
      <c r="AW625" s="15" t="s">
        <v>30</v>
      </c>
      <c r="AX625" s="15" t="s">
        <v>74</v>
      </c>
      <c r="AY625" s="185" t="s">
        <v>122</v>
      </c>
    </row>
    <row r="626" s="2" customFormat="1" ht="16.5" customHeight="1">
      <c r="A626" s="33"/>
      <c r="B626" s="152"/>
      <c r="C626" s="153" t="s">
        <v>1076</v>
      </c>
      <c r="D626" s="153" t="s">
        <v>125</v>
      </c>
      <c r="E626" s="154" t="s">
        <v>1077</v>
      </c>
      <c r="F626" s="155" t="s">
        <v>1078</v>
      </c>
      <c r="G626" s="156" t="s">
        <v>128</v>
      </c>
      <c r="H626" s="157">
        <v>16.181000000000001</v>
      </c>
      <c r="I626" s="158">
        <v>40</v>
      </c>
      <c r="J626" s="158">
        <f>ROUND(I626*H626,2)</f>
        <v>647.24000000000001</v>
      </c>
      <c r="K626" s="155" t="s">
        <v>129</v>
      </c>
      <c r="L626" s="34"/>
      <c r="M626" s="159" t="s">
        <v>3</v>
      </c>
      <c r="N626" s="160" t="s">
        <v>41</v>
      </c>
      <c r="O626" s="161">
        <v>0.058000000000000003</v>
      </c>
      <c r="P626" s="161">
        <f>O626*H626</f>
        <v>0.93849800000000005</v>
      </c>
      <c r="Q626" s="161">
        <v>3.0000000000000001E-05</v>
      </c>
      <c r="R626" s="161">
        <f>Q626*H626</f>
        <v>0.00048543000000000002</v>
      </c>
      <c r="S626" s="161">
        <v>0</v>
      </c>
      <c r="T626" s="162">
        <f>S626*H626</f>
        <v>0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163" t="s">
        <v>231</v>
      </c>
      <c r="AT626" s="163" t="s">
        <v>125</v>
      </c>
      <c r="AU626" s="163" t="s">
        <v>131</v>
      </c>
      <c r="AY626" s="20" t="s">
        <v>122</v>
      </c>
      <c r="BE626" s="164">
        <f>IF(N626="základní",J626,0)</f>
        <v>0</v>
      </c>
      <c r="BF626" s="164">
        <f>IF(N626="snížená",J626,0)</f>
        <v>647.24000000000001</v>
      </c>
      <c r="BG626" s="164">
        <f>IF(N626="zákl. přenesená",J626,0)</f>
        <v>0</v>
      </c>
      <c r="BH626" s="164">
        <f>IF(N626="sníž. přenesená",J626,0)</f>
        <v>0</v>
      </c>
      <c r="BI626" s="164">
        <f>IF(N626="nulová",J626,0)</f>
        <v>0</v>
      </c>
      <c r="BJ626" s="20" t="s">
        <v>131</v>
      </c>
      <c r="BK626" s="164">
        <f>ROUND(I626*H626,2)</f>
        <v>647.24000000000001</v>
      </c>
      <c r="BL626" s="20" t="s">
        <v>231</v>
      </c>
      <c r="BM626" s="163" t="s">
        <v>1079</v>
      </c>
    </row>
    <row r="627" s="2" customFormat="1">
      <c r="A627" s="33"/>
      <c r="B627" s="34"/>
      <c r="C627" s="33"/>
      <c r="D627" s="165" t="s">
        <v>133</v>
      </c>
      <c r="E627" s="33"/>
      <c r="F627" s="166" t="s">
        <v>1080</v>
      </c>
      <c r="G627" s="33"/>
      <c r="H627" s="33"/>
      <c r="I627" s="33"/>
      <c r="J627" s="33"/>
      <c r="K627" s="33"/>
      <c r="L627" s="34"/>
      <c r="M627" s="167"/>
      <c r="N627" s="168"/>
      <c r="O627" s="66"/>
      <c r="P627" s="66"/>
      <c r="Q627" s="66"/>
      <c r="R627" s="66"/>
      <c r="S627" s="66"/>
      <c r="T627" s="67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T627" s="20" t="s">
        <v>133</v>
      </c>
      <c r="AU627" s="20" t="s">
        <v>131</v>
      </c>
    </row>
    <row r="628" s="2" customFormat="1" ht="16.5" customHeight="1">
      <c r="A628" s="33"/>
      <c r="B628" s="152"/>
      <c r="C628" s="153" t="s">
        <v>1081</v>
      </c>
      <c r="D628" s="153" t="s">
        <v>125</v>
      </c>
      <c r="E628" s="154" t="s">
        <v>1082</v>
      </c>
      <c r="F628" s="155" t="s">
        <v>1083</v>
      </c>
      <c r="G628" s="156" t="s">
        <v>128</v>
      </c>
      <c r="H628" s="157">
        <v>45.726999999999997</v>
      </c>
      <c r="I628" s="158">
        <v>30.600000000000001</v>
      </c>
      <c r="J628" s="158">
        <f>ROUND(I628*H628,2)</f>
        <v>1399.25</v>
      </c>
      <c r="K628" s="155" t="s">
        <v>129</v>
      </c>
      <c r="L628" s="34"/>
      <c r="M628" s="159" t="s">
        <v>3</v>
      </c>
      <c r="N628" s="160" t="s">
        <v>41</v>
      </c>
      <c r="O628" s="161">
        <v>0.050000000000000003</v>
      </c>
      <c r="P628" s="161">
        <f>O628*H628</f>
        <v>2.2863500000000001</v>
      </c>
      <c r="Q628" s="161">
        <v>0</v>
      </c>
      <c r="R628" s="161">
        <f>Q628*H628</f>
        <v>0</v>
      </c>
      <c r="S628" s="161">
        <v>0.0030000000000000001</v>
      </c>
      <c r="T628" s="162">
        <f>S628*H628</f>
        <v>0.137181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63" t="s">
        <v>231</v>
      </c>
      <c r="AT628" s="163" t="s">
        <v>125</v>
      </c>
      <c r="AU628" s="163" t="s">
        <v>131</v>
      </c>
      <c r="AY628" s="20" t="s">
        <v>122</v>
      </c>
      <c r="BE628" s="164">
        <f>IF(N628="základní",J628,0)</f>
        <v>0</v>
      </c>
      <c r="BF628" s="164">
        <f>IF(N628="snížená",J628,0)</f>
        <v>1399.25</v>
      </c>
      <c r="BG628" s="164">
        <f>IF(N628="zákl. přenesená",J628,0)</f>
        <v>0</v>
      </c>
      <c r="BH628" s="164">
        <f>IF(N628="sníž. přenesená",J628,0)</f>
        <v>0</v>
      </c>
      <c r="BI628" s="164">
        <f>IF(N628="nulová",J628,0)</f>
        <v>0</v>
      </c>
      <c r="BJ628" s="20" t="s">
        <v>131</v>
      </c>
      <c r="BK628" s="164">
        <f>ROUND(I628*H628,2)</f>
        <v>1399.25</v>
      </c>
      <c r="BL628" s="20" t="s">
        <v>231</v>
      </c>
      <c r="BM628" s="163" t="s">
        <v>1084</v>
      </c>
    </row>
    <row r="629" s="2" customFormat="1">
      <c r="A629" s="33"/>
      <c r="B629" s="34"/>
      <c r="C629" s="33"/>
      <c r="D629" s="165" t="s">
        <v>133</v>
      </c>
      <c r="E629" s="33"/>
      <c r="F629" s="166" t="s">
        <v>1085</v>
      </c>
      <c r="G629" s="33"/>
      <c r="H629" s="33"/>
      <c r="I629" s="33"/>
      <c r="J629" s="33"/>
      <c r="K629" s="33"/>
      <c r="L629" s="34"/>
      <c r="M629" s="167"/>
      <c r="N629" s="168"/>
      <c r="O629" s="66"/>
      <c r="P629" s="66"/>
      <c r="Q629" s="66"/>
      <c r="R629" s="66"/>
      <c r="S629" s="66"/>
      <c r="T629" s="67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T629" s="20" t="s">
        <v>133</v>
      </c>
      <c r="AU629" s="20" t="s">
        <v>131</v>
      </c>
    </row>
    <row r="630" s="13" customFormat="1">
      <c r="A630" s="13"/>
      <c r="B630" s="169"/>
      <c r="C630" s="13"/>
      <c r="D630" s="170" t="s">
        <v>135</v>
      </c>
      <c r="E630" s="171" t="s">
        <v>3</v>
      </c>
      <c r="F630" s="172" t="s">
        <v>136</v>
      </c>
      <c r="G630" s="13"/>
      <c r="H630" s="173">
        <v>10.829000000000001</v>
      </c>
      <c r="I630" s="13"/>
      <c r="J630" s="13"/>
      <c r="K630" s="13"/>
      <c r="L630" s="169"/>
      <c r="M630" s="174"/>
      <c r="N630" s="175"/>
      <c r="O630" s="175"/>
      <c r="P630" s="175"/>
      <c r="Q630" s="175"/>
      <c r="R630" s="175"/>
      <c r="S630" s="175"/>
      <c r="T630" s="17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71" t="s">
        <v>135</v>
      </c>
      <c r="AU630" s="171" t="s">
        <v>131</v>
      </c>
      <c r="AV630" s="13" t="s">
        <v>131</v>
      </c>
      <c r="AW630" s="13" t="s">
        <v>30</v>
      </c>
      <c r="AX630" s="13" t="s">
        <v>69</v>
      </c>
      <c r="AY630" s="171" t="s">
        <v>122</v>
      </c>
    </row>
    <row r="631" s="14" customFormat="1">
      <c r="A631" s="14"/>
      <c r="B631" s="177"/>
      <c r="C631" s="14"/>
      <c r="D631" s="170" t="s">
        <v>135</v>
      </c>
      <c r="E631" s="178" t="s">
        <v>3</v>
      </c>
      <c r="F631" s="179" t="s">
        <v>137</v>
      </c>
      <c r="G631" s="14"/>
      <c r="H631" s="180">
        <v>10.829000000000001</v>
      </c>
      <c r="I631" s="14"/>
      <c r="J631" s="14"/>
      <c r="K631" s="14"/>
      <c r="L631" s="177"/>
      <c r="M631" s="181"/>
      <c r="N631" s="182"/>
      <c r="O631" s="182"/>
      <c r="P631" s="182"/>
      <c r="Q631" s="182"/>
      <c r="R631" s="182"/>
      <c r="S631" s="182"/>
      <c r="T631" s="18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178" t="s">
        <v>135</v>
      </c>
      <c r="AU631" s="178" t="s">
        <v>131</v>
      </c>
      <c r="AV631" s="14" t="s">
        <v>138</v>
      </c>
      <c r="AW631" s="14" t="s">
        <v>30</v>
      </c>
      <c r="AX631" s="14" t="s">
        <v>69</v>
      </c>
      <c r="AY631" s="178" t="s">
        <v>122</v>
      </c>
    </row>
    <row r="632" s="13" customFormat="1">
      <c r="A632" s="13"/>
      <c r="B632" s="169"/>
      <c r="C632" s="13"/>
      <c r="D632" s="170" t="s">
        <v>135</v>
      </c>
      <c r="E632" s="171" t="s">
        <v>3</v>
      </c>
      <c r="F632" s="172" t="s">
        <v>141</v>
      </c>
      <c r="G632" s="13"/>
      <c r="H632" s="173">
        <v>21.027999999999999</v>
      </c>
      <c r="I632" s="13"/>
      <c r="J632" s="13"/>
      <c r="K632" s="13"/>
      <c r="L632" s="169"/>
      <c r="M632" s="174"/>
      <c r="N632" s="175"/>
      <c r="O632" s="175"/>
      <c r="P632" s="175"/>
      <c r="Q632" s="175"/>
      <c r="R632" s="175"/>
      <c r="S632" s="175"/>
      <c r="T632" s="17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71" t="s">
        <v>135</v>
      </c>
      <c r="AU632" s="171" t="s">
        <v>131</v>
      </c>
      <c r="AV632" s="13" t="s">
        <v>131</v>
      </c>
      <c r="AW632" s="13" t="s">
        <v>30</v>
      </c>
      <c r="AX632" s="13" t="s">
        <v>69</v>
      </c>
      <c r="AY632" s="171" t="s">
        <v>122</v>
      </c>
    </row>
    <row r="633" s="14" customFormat="1">
      <c r="A633" s="14"/>
      <c r="B633" s="177"/>
      <c r="C633" s="14"/>
      <c r="D633" s="170" t="s">
        <v>135</v>
      </c>
      <c r="E633" s="178" t="s">
        <v>3</v>
      </c>
      <c r="F633" s="179" t="s">
        <v>137</v>
      </c>
      <c r="G633" s="14"/>
      <c r="H633" s="180">
        <v>21.027999999999999</v>
      </c>
      <c r="I633" s="14"/>
      <c r="J633" s="14"/>
      <c r="K633" s="14"/>
      <c r="L633" s="177"/>
      <c r="M633" s="181"/>
      <c r="N633" s="182"/>
      <c r="O633" s="182"/>
      <c r="P633" s="182"/>
      <c r="Q633" s="182"/>
      <c r="R633" s="182"/>
      <c r="S633" s="182"/>
      <c r="T633" s="18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178" t="s">
        <v>135</v>
      </c>
      <c r="AU633" s="178" t="s">
        <v>131</v>
      </c>
      <c r="AV633" s="14" t="s">
        <v>138</v>
      </c>
      <c r="AW633" s="14" t="s">
        <v>30</v>
      </c>
      <c r="AX633" s="14" t="s">
        <v>69</v>
      </c>
      <c r="AY633" s="178" t="s">
        <v>122</v>
      </c>
    </row>
    <row r="634" s="13" customFormat="1">
      <c r="A634" s="13"/>
      <c r="B634" s="169"/>
      <c r="C634" s="13"/>
      <c r="D634" s="170" t="s">
        <v>135</v>
      </c>
      <c r="E634" s="171" t="s">
        <v>3</v>
      </c>
      <c r="F634" s="172" t="s">
        <v>143</v>
      </c>
      <c r="G634" s="13"/>
      <c r="H634" s="173">
        <v>13.869999999999999</v>
      </c>
      <c r="I634" s="13"/>
      <c r="J634" s="13"/>
      <c r="K634" s="13"/>
      <c r="L634" s="169"/>
      <c r="M634" s="174"/>
      <c r="N634" s="175"/>
      <c r="O634" s="175"/>
      <c r="P634" s="175"/>
      <c r="Q634" s="175"/>
      <c r="R634" s="175"/>
      <c r="S634" s="175"/>
      <c r="T634" s="176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71" t="s">
        <v>135</v>
      </c>
      <c r="AU634" s="171" t="s">
        <v>131</v>
      </c>
      <c r="AV634" s="13" t="s">
        <v>131</v>
      </c>
      <c r="AW634" s="13" t="s">
        <v>30</v>
      </c>
      <c r="AX634" s="13" t="s">
        <v>69</v>
      </c>
      <c r="AY634" s="171" t="s">
        <v>122</v>
      </c>
    </row>
    <row r="635" s="14" customFormat="1">
      <c r="A635" s="14"/>
      <c r="B635" s="177"/>
      <c r="C635" s="14"/>
      <c r="D635" s="170" t="s">
        <v>135</v>
      </c>
      <c r="E635" s="178" t="s">
        <v>3</v>
      </c>
      <c r="F635" s="179" t="s">
        <v>137</v>
      </c>
      <c r="G635" s="14"/>
      <c r="H635" s="180">
        <v>13.869999999999999</v>
      </c>
      <c r="I635" s="14"/>
      <c r="J635" s="14"/>
      <c r="K635" s="14"/>
      <c r="L635" s="177"/>
      <c r="M635" s="181"/>
      <c r="N635" s="182"/>
      <c r="O635" s="182"/>
      <c r="P635" s="182"/>
      <c r="Q635" s="182"/>
      <c r="R635" s="182"/>
      <c r="S635" s="182"/>
      <c r="T635" s="18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178" t="s">
        <v>135</v>
      </c>
      <c r="AU635" s="178" t="s">
        <v>131</v>
      </c>
      <c r="AV635" s="14" t="s">
        <v>138</v>
      </c>
      <c r="AW635" s="14" t="s">
        <v>30</v>
      </c>
      <c r="AX635" s="14" t="s">
        <v>69</v>
      </c>
      <c r="AY635" s="178" t="s">
        <v>122</v>
      </c>
    </row>
    <row r="636" s="15" customFormat="1">
      <c r="A636" s="15"/>
      <c r="B636" s="184"/>
      <c r="C636" s="15"/>
      <c r="D636" s="170" t="s">
        <v>135</v>
      </c>
      <c r="E636" s="185" t="s">
        <v>3</v>
      </c>
      <c r="F636" s="186" t="s">
        <v>145</v>
      </c>
      <c r="G636" s="15"/>
      <c r="H636" s="187">
        <v>45.726999999999997</v>
      </c>
      <c r="I636" s="15"/>
      <c r="J636" s="15"/>
      <c r="K636" s="15"/>
      <c r="L636" s="184"/>
      <c r="M636" s="188"/>
      <c r="N636" s="189"/>
      <c r="O636" s="189"/>
      <c r="P636" s="189"/>
      <c r="Q636" s="189"/>
      <c r="R636" s="189"/>
      <c r="S636" s="189"/>
      <c r="T636" s="190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185" t="s">
        <v>135</v>
      </c>
      <c r="AU636" s="185" t="s">
        <v>131</v>
      </c>
      <c r="AV636" s="15" t="s">
        <v>130</v>
      </c>
      <c r="AW636" s="15" t="s">
        <v>30</v>
      </c>
      <c r="AX636" s="15" t="s">
        <v>74</v>
      </c>
      <c r="AY636" s="185" t="s">
        <v>122</v>
      </c>
    </row>
    <row r="637" s="2" customFormat="1" ht="16.5" customHeight="1">
      <c r="A637" s="33"/>
      <c r="B637" s="152"/>
      <c r="C637" s="153" t="s">
        <v>1086</v>
      </c>
      <c r="D637" s="153" t="s">
        <v>125</v>
      </c>
      <c r="E637" s="154" t="s">
        <v>1087</v>
      </c>
      <c r="F637" s="155" t="s">
        <v>1088</v>
      </c>
      <c r="G637" s="156" t="s">
        <v>128</v>
      </c>
      <c r="H637" s="157">
        <v>16.181000000000001</v>
      </c>
      <c r="I637" s="158">
        <v>174</v>
      </c>
      <c r="J637" s="158">
        <f>ROUND(I637*H637,2)</f>
        <v>2815.4899999999998</v>
      </c>
      <c r="K637" s="155" t="s">
        <v>129</v>
      </c>
      <c r="L637" s="34"/>
      <c r="M637" s="159" t="s">
        <v>3</v>
      </c>
      <c r="N637" s="160" t="s">
        <v>41</v>
      </c>
      <c r="O637" s="161">
        <v>0.23300000000000001</v>
      </c>
      <c r="P637" s="161">
        <f>O637*H637</f>
        <v>3.7701730000000002</v>
      </c>
      <c r="Q637" s="161">
        <v>0.00029999999999999997</v>
      </c>
      <c r="R637" s="161">
        <f>Q637*H637</f>
        <v>0.0048542999999999998</v>
      </c>
      <c r="S637" s="161">
        <v>0</v>
      </c>
      <c r="T637" s="162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163" t="s">
        <v>231</v>
      </c>
      <c r="AT637" s="163" t="s">
        <v>125</v>
      </c>
      <c r="AU637" s="163" t="s">
        <v>131</v>
      </c>
      <c r="AY637" s="20" t="s">
        <v>122</v>
      </c>
      <c r="BE637" s="164">
        <f>IF(N637="základní",J637,0)</f>
        <v>0</v>
      </c>
      <c r="BF637" s="164">
        <f>IF(N637="snížená",J637,0)</f>
        <v>2815.4899999999998</v>
      </c>
      <c r="BG637" s="164">
        <f>IF(N637="zákl. přenesená",J637,0)</f>
        <v>0</v>
      </c>
      <c r="BH637" s="164">
        <f>IF(N637="sníž. přenesená",J637,0)</f>
        <v>0</v>
      </c>
      <c r="BI637" s="164">
        <f>IF(N637="nulová",J637,0)</f>
        <v>0</v>
      </c>
      <c r="BJ637" s="20" t="s">
        <v>131</v>
      </c>
      <c r="BK637" s="164">
        <f>ROUND(I637*H637,2)</f>
        <v>2815.4899999999998</v>
      </c>
      <c r="BL637" s="20" t="s">
        <v>231</v>
      </c>
      <c r="BM637" s="163" t="s">
        <v>1089</v>
      </c>
    </row>
    <row r="638" s="2" customFormat="1">
      <c r="A638" s="33"/>
      <c r="B638" s="34"/>
      <c r="C638" s="33"/>
      <c r="D638" s="165" t="s">
        <v>133</v>
      </c>
      <c r="E638" s="33"/>
      <c r="F638" s="166" t="s">
        <v>1090</v>
      </c>
      <c r="G638" s="33"/>
      <c r="H638" s="33"/>
      <c r="I638" s="33"/>
      <c r="J638" s="33"/>
      <c r="K638" s="33"/>
      <c r="L638" s="34"/>
      <c r="M638" s="167"/>
      <c r="N638" s="168"/>
      <c r="O638" s="66"/>
      <c r="P638" s="66"/>
      <c r="Q638" s="66"/>
      <c r="R638" s="66"/>
      <c r="S638" s="66"/>
      <c r="T638" s="67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T638" s="20" t="s">
        <v>133</v>
      </c>
      <c r="AU638" s="20" t="s">
        <v>131</v>
      </c>
    </row>
    <row r="639" s="13" customFormat="1">
      <c r="A639" s="13"/>
      <c r="B639" s="169"/>
      <c r="C639" s="13"/>
      <c r="D639" s="170" t="s">
        <v>135</v>
      </c>
      <c r="E639" s="171" t="s">
        <v>3</v>
      </c>
      <c r="F639" s="172" t="s">
        <v>136</v>
      </c>
      <c r="G639" s="13"/>
      <c r="H639" s="173">
        <v>10.829000000000001</v>
      </c>
      <c r="I639" s="13"/>
      <c r="J639" s="13"/>
      <c r="K639" s="13"/>
      <c r="L639" s="169"/>
      <c r="M639" s="174"/>
      <c r="N639" s="175"/>
      <c r="O639" s="175"/>
      <c r="P639" s="175"/>
      <c r="Q639" s="175"/>
      <c r="R639" s="175"/>
      <c r="S639" s="175"/>
      <c r="T639" s="17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71" t="s">
        <v>135</v>
      </c>
      <c r="AU639" s="171" t="s">
        <v>131</v>
      </c>
      <c r="AV639" s="13" t="s">
        <v>131</v>
      </c>
      <c r="AW639" s="13" t="s">
        <v>30</v>
      </c>
      <c r="AX639" s="13" t="s">
        <v>69</v>
      </c>
      <c r="AY639" s="171" t="s">
        <v>122</v>
      </c>
    </row>
    <row r="640" s="14" customFormat="1">
      <c r="A640" s="14"/>
      <c r="B640" s="177"/>
      <c r="C640" s="14"/>
      <c r="D640" s="170" t="s">
        <v>135</v>
      </c>
      <c r="E640" s="178" t="s">
        <v>3</v>
      </c>
      <c r="F640" s="179" t="s">
        <v>137</v>
      </c>
      <c r="G640" s="14"/>
      <c r="H640" s="180">
        <v>10.829000000000001</v>
      </c>
      <c r="I640" s="14"/>
      <c r="J640" s="14"/>
      <c r="K640" s="14"/>
      <c r="L640" s="177"/>
      <c r="M640" s="181"/>
      <c r="N640" s="182"/>
      <c r="O640" s="182"/>
      <c r="P640" s="182"/>
      <c r="Q640" s="182"/>
      <c r="R640" s="182"/>
      <c r="S640" s="182"/>
      <c r="T640" s="18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178" t="s">
        <v>135</v>
      </c>
      <c r="AU640" s="178" t="s">
        <v>131</v>
      </c>
      <c r="AV640" s="14" t="s">
        <v>138</v>
      </c>
      <c r="AW640" s="14" t="s">
        <v>30</v>
      </c>
      <c r="AX640" s="14" t="s">
        <v>69</v>
      </c>
      <c r="AY640" s="178" t="s">
        <v>122</v>
      </c>
    </row>
    <row r="641" s="13" customFormat="1">
      <c r="A641" s="13"/>
      <c r="B641" s="169"/>
      <c r="C641" s="13"/>
      <c r="D641" s="170" t="s">
        <v>135</v>
      </c>
      <c r="E641" s="171" t="s">
        <v>3</v>
      </c>
      <c r="F641" s="172" t="s">
        <v>139</v>
      </c>
      <c r="G641" s="13"/>
      <c r="H641" s="173">
        <v>4.1520000000000001</v>
      </c>
      <c r="I641" s="13"/>
      <c r="J641" s="13"/>
      <c r="K641" s="13"/>
      <c r="L641" s="169"/>
      <c r="M641" s="174"/>
      <c r="N641" s="175"/>
      <c r="O641" s="175"/>
      <c r="P641" s="175"/>
      <c r="Q641" s="175"/>
      <c r="R641" s="175"/>
      <c r="S641" s="175"/>
      <c r="T641" s="17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71" t="s">
        <v>135</v>
      </c>
      <c r="AU641" s="171" t="s">
        <v>131</v>
      </c>
      <c r="AV641" s="13" t="s">
        <v>131</v>
      </c>
      <c r="AW641" s="13" t="s">
        <v>30</v>
      </c>
      <c r="AX641" s="13" t="s">
        <v>69</v>
      </c>
      <c r="AY641" s="171" t="s">
        <v>122</v>
      </c>
    </row>
    <row r="642" s="14" customFormat="1">
      <c r="A642" s="14"/>
      <c r="B642" s="177"/>
      <c r="C642" s="14"/>
      <c r="D642" s="170" t="s">
        <v>135</v>
      </c>
      <c r="E642" s="178" t="s">
        <v>3</v>
      </c>
      <c r="F642" s="179" t="s">
        <v>137</v>
      </c>
      <c r="G642" s="14"/>
      <c r="H642" s="180">
        <v>4.1520000000000001</v>
      </c>
      <c r="I642" s="14"/>
      <c r="J642" s="14"/>
      <c r="K642" s="14"/>
      <c r="L642" s="177"/>
      <c r="M642" s="181"/>
      <c r="N642" s="182"/>
      <c r="O642" s="182"/>
      <c r="P642" s="182"/>
      <c r="Q642" s="182"/>
      <c r="R642" s="182"/>
      <c r="S642" s="182"/>
      <c r="T642" s="18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178" t="s">
        <v>135</v>
      </c>
      <c r="AU642" s="178" t="s">
        <v>131</v>
      </c>
      <c r="AV642" s="14" t="s">
        <v>138</v>
      </c>
      <c r="AW642" s="14" t="s">
        <v>30</v>
      </c>
      <c r="AX642" s="14" t="s">
        <v>69</v>
      </c>
      <c r="AY642" s="178" t="s">
        <v>122</v>
      </c>
    </row>
    <row r="643" s="13" customFormat="1">
      <c r="A643" s="13"/>
      <c r="B643" s="169"/>
      <c r="C643" s="13"/>
      <c r="D643" s="170" t="s">
        <v>135</v>
      </c>
      <c r="E643" s="171" t="s">
        <v>3</v>
      </c>
      <c r="F643" s="172" t="s">
        <v>140</v>
      </c>
      <c r="G643" s="13"/>
      <c r="H643" s="173">
        <v>1.2</v>
      </c>
      <c r="I643" s="13"/>
      <c r="J643" s="13"/>
      <c r="K643" s="13"/>
      <c r="L643" s="169"/>
      <c r="M643" s="174"/>
      <c r="N643" s="175"/>
      <c r="O643" s="175"/>
      <c r="P643" s="175"/>
      <c r="Q643" s="175"/>
      <c r="R643" s="175"/>
      <c r="S643" s="175"/>
      <c r="T643" s="17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71" t="s">
        <v>135</v>
      </c>
      <c r="AU643" s="171" t="s">
        <v>131</v>
      </c>
      <c r="AV643" s="13" t="s">
        <v>131</v>
      </c>
      <c r="AW643" s="13" t="s">
        <v>30</v>
      </c>
      <c r="AX643" s="13" t="s">
        <v>69</v>
      </c>
      <c r="AY643" s="171" t="s">
        <v>122</v>
      </c>
    </row>
    <row r="644" s="14" customFormat="1">
      <c r="A644" s="14"/>
      <c r="B644" s="177"/>
      <c r="C644" s="14"/>
      <c r="D644" s="170" t="s">
        <v>135</v>
      </c>
      <c r="E644" s="178" t="s">
        <v>3</v>
      </c>
      <c r="F644" s="179" t="s">
        <v>137</v>
      </c>
      <c r="G644" s="14"/>
      <c r="H644" s="180">
        <v>1.2</v>
      </c>
      <c r="I644" s="14"/>
      <c r="J644" s="14"/>
      <c r="K644" s="14"/>
      <c r="L644" s="177"/>
      <c r="M644" s="181"/>
      <c r="N644" s="182"/>
      <c r="O644" s="182"/>
      <c r="P644" s="182"/>
      <c r="Q644" s="182"/>
      <c r="R644" s="182"/>
      <c r="S644" s="182"/>
      <c r="T644" s="18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178" t="s">
        <v>135</v>
      </c>
      <c r="AU644" s="178" t="s">
        <v>131</v>
      </c>
      <c r="AV644" s="14" t="s">
        <v>138</v>
      </c>
      <c r="AW644" s="14" t="s">
        <v>30</v>
      </c>
      <c r="AX644" s="14" t="s">
        <v>69</v>
      </c>
      <c r="AY644" s="178" t="s">
        <v>122</v>
      </c>
    </row>
    <row r="645" s="15" customFormat="1">
      <c r="A645" s="15"/>
      <c r="B645" s="184"/>
      <c r="C645" s="15"/>
      <c r="D645" s="170" t="s">
        <v>135</v>
      </c>
      <c r="E645" s="185" t="s">
        <v>3</v>
      </c>
      <c r="F645" s="186" t="s">
        <v>145</v>
      </c>
      <c r="G645" s="15"/>
      <c r="H645" s="187">
        <v>16.181000000000001</v>
      </c>
      <c r="I645" s="15"/>
      <c r="J645" s="15"/>
      <c r="K645" s="15"/>
      <c r="L645" s="184"/>
      <c r="M645" s="188"/>
      <c r="N645" s="189"/>
      <c r="O645" s="189"/>
      <c r="P645" s="189"/>
      <c r="Q645" s="189"/>
      <c r="R645" s="189"/>
      <c r="S645" s="189"/>
      <c r="T645" s="190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185" t="s">
        <v>135</v>
      </c>
      <c r="AU645" s="185" t="s">
        <v>131</v>
      </c>
      <c r="AV645" s="15" t="s">
        <v>130</v>
      </c>
      <c r="AW645" s="15" t="s">
        <v>30</v>
      </c>
      <c r="AX645" s="15" t="s">
        <v>74</v>
      </c>
      <c r="AY645" s="185" t="s">
        <v>122</v>
      </c>
    </row>
    <row r="646" s="2" customFormat="1" ht="16.5" customHeight="1">
      <c r="A646" s="33"/>
      <c r="B646" s="152"/>
      <c r="C646" s="191" t="s">
        <v>1091</v>
      </c>
      <c r="D646" s="191" t="s">
        <v>318</v>
      </c>
      <c r="E646" s="192" t="s">
        <v>1092</v>
      </c>
      <c r="F646" s="193" t="s">
        <v>1093</v>
      </c>
      <c r="G646" s="194" t="s">
        <v>128</v>
      </c>
      <c r="H646" s="195">
        <v>17.798999999999999</v>
      </c>
      <c r="I646" s="196">
        <v>414</v>
      </c>
      <c r="J646" s="196">
        <f>ROUND(I646*H646,2)</f>
        <v>7368.79</v>
      </c>
      <c r="K646" s="193" t="s">
        <v>129</v>
      </c>
      <c r="L646" s="197"/>
      <c r="M646" s="198" t="s">
        <v>3</v>
      </c>
      <c r="N646" s="199" t="s">
        <v>41</v>
      </c>
      <c r="O646" s="161">
        <v>0</v>
      </c>
      <c r="P646" s="161">
        <f>O646*H646</f>
        <v>0</v>
      </c>
      <c r="Q646" s="161">
        <v>0.00264</v>
      </c>
      <c r="R646" s="161">
        <f>Q646*H646</f>
        <v>0.046989360000000001</v>
      </c>
      <c r="S646" s="161">
        <v>0</v>
      </c>
      <c r="T646" s="162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163" t="s">
        <v>321</v>
      </c>
      <c r="AT646" s="163" t="s">
        <v>318</v>
      </c>
      <c r="AU646" s="163" t="s">
        <v>131</v>
      </c>
      <c r="AY646" s="20" t="s">
        <v>122</v>
      </c>
      <c r="BE646" s="164">
        <f>IF(N646="základní",J646,0)</f>
        <v>0</v>
      </c>
      <c r="BF646" s="164">
        <f>IF(N646="snížená",J646,0)</f>
        <v>7368.79</v>
      </c>
      <c r="BG646" s="164">
        <f>IF(N646="zákl. přenesená",J646,0)</f>
        <v>0</v>
      </c>
      <c r="BH646" s="164">
        <f>IF(N646="sníž. přenesená",J646,0)</f>
        <v>0</v>
      </c>
      <c r="BI646" s="164">
        <f>IF(N646="nulová",J646,0)</f>
        <v>0</v>
      </c>
      <c r="BJ646" s="20" t="s">
        <v>131</v>
      </c>
      <c r="BK646" s="164">
        <f>ROUND(I646*H646,2)</f>
        <v>7368.79</v>
      </c>
      <c r="BL646" s="20" t="s">
        <v>231</v>
      </c>
      <c r="BM646" s="163" t="s">
        <v>1094</v>
      </c>
    </row>
    <row r="647" s="13" customFormat="1">
      <c r="A647" s="13"/>
      <c r="B647" s="169"/>
      <c r="C647" s="13"/>
      <c r="D647" s="170" t="s">
        <v>135</v>
      </c>
      <c r="E647" s="171" t="s">
        <v>3</v>
      </c>
      <c r="F647" s="172" t="s">
        <v>1095</v>
      </c>
      <c r="G647" s="13"/>
      <c r="H647" s="173">
        <v>17.798999999999999</v>
      </c>
      <c r="I647" s="13"/>
      <c r="J647" s="13"/>
      <c r="K647" s="13"/>
      <c r="L647" s="169"/>
      <c r="M647" s="174"/>
      <c r="N647" s="175"/>
      <c r="O647" s="175"/>
      <c r="P647" s="175"/>
      <c r="Q647" s="175"/>
      <c r="R647" s="175"/>
      <c r="S647" s="175"/>
      <c r="T647" s="17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171" t="s">
        <v>135</v>
      </c>
      <c r="AU647" s="171" t="s">
        <v>131</v>
      </c>
      <c r="AV647" s="13" t="s">
        <v>131</v>
      </c>
      <c r="AW647" s="13" t="s">
        <v>30</v>
      </c>
      <c r="AX647" s="13" t="s">
        <v>74</v>
      </c>
      <c r="AY647" s="171" t="s">
        <v>122</v>
      </c>
    </row>
    <row r="648" s="2" customFormat="1" ht="16.5" customHeight="1">
      <c r="A648" s="33"/>
      <c r="B648" s="152"/>
      <c r="C648" s="153" t="s">
        <v>1096</v>
      </c>
      <c r="D648" s="153" t="s">
        <v>125</v>
      </c>
      <c r="E648" s="154" t="s">
        <v>1097</v>
      </c>
      <c r="F648" s="155" t="s">
        <v>1098</v>
      </c>
      <c r="G648" s="156" t="s">
        <v>181</v>
      </c>
      <c r="H648" s="157">
        <v>6</v>
      </c>
      <c r="I648" s="158">
        <v>69.599999999999994</v>
      </c>
      <c r="J648" s="158">
        <f>ROUND(I648*H648,2)</f>
        <v>417.60000000000002</v>
      </c>
      <c r="K648" s="155" t="s">
        <v>129</v>
      </c>
      <c r="L648" s="34"/>
      <c r="M648" s="159" t="s">
        <v>3</v>
      </c>
      <c r="N648" s="160" t="s">
        <v>41</v>
      </c>
      <c r="O648" s="161">
        <v>0.10199999999999999</v>
      </c>
      <c r="P648" s="161">
        <f>O648*H648</f>
        <v>0.61199999999999999</v>
      </c>
      <c r="Q648" s="161">
        <v>2.0000000000000002E-05</v>
      </c>
      <c r="R648" s="161">
        <f>Q648*H648</f>
        <v>0.00012000000000000002</v>
      </c>
      <c r="S648" s="161">
        <v>0</v>
      </c>
      <c r="T648" s="162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163" t="s">
        <v>231</v>
      </c>
      <c r="AT648" s="163" t="s">
        <v>125</v>
      </c>
      <c r="AU648" s="163" t="s">
        <v>131</v>
      </c>
      <c r="AY648" s="20" t="s">
        <v>122</v>
      </c>
      <c r="BE648" s="164">
        <f>IF(N648="základní",J648,0)</f>
        <v>0</v>
      </c>
      <c r="BF648" s="164">
        <f>IF(N648="snížená",J648,0)</f>
        <v>417.60000000000002</v>
      </c>
      <c r="BG648" s="164">
        <f>IF(N648="zákl. přenesená",J648,0)</f>
        <v>0</v>
      </c>
      <c r="BH648" s="164">
        <f>IF(N648="sníž. přenesená",J648,0)</f>
        <v>0</v>
      </c>
      <c r="BI648" s="164">
        <f>IF(N648="nulová",J648,0)</f>
        <v>0</v>
      </c>
      <c r="BJ648" s="20" t="s">
        <v>131</v>
      </c>
      <c r="BK648" s="164">
        <f>ROUND(I648*H648,2)</f>
        <v>417.60000000000002</v>
      </c>
      <c r="BL648" s="20" t="s">
        <v>231</v>
      </c>
      <c r="BM648" s="163" t="s">
        <v>1099</v>
      </c>
    </row>
    <row r="649" s="2" customFormat="1">
      <c r="A649" s="33"/>
      <c r="B649" s="34"/>
      <c r="C649" s="33"/>
      <c r="D649" s="165" t="s">
        <v>133</v>
      </c>
      <c r="E649" s="33"/>
      <c r="F649" s="166" t="s">
        <v>1100</v>
      </c>
      <c r="G649" s="33"/>
      <c r="H649" s="33"/>
      <c r="I649" s="33"/>
      <c r="J649" s="33"/>
      <c r="K649" s="33"/>
      <c r="L649" s="34"/>
      <c r="M649" s="167"/>
      <c r="N649" s="168"/>
      <c r="O649" s="66"/>
      <c r="P649" s="66"/>
      <c r="Q649" s="66"/>
      <c r="R649" s="66"/>
      <c r="S649" s="66"/>
      <c r="T649" s="67"/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T649" s="20" t="s">
        <v>133</v>
      </c>
      <c r="AU649" s="20" t="s">
        <v>131</v>
      </c>
    </row>
    <row r="650" s="2" customFormat="1" ht="16.5" customHeight="1">
      <c r="A650" s="33"/>
      <c r="B650" s="152"/>
      <c r="C650" s="153" t="s">
        <v>1101</v>
      </c>
      <c r="D650" s="153" t="s">
        <v>125</v>
      </c>
      <c r="E650" s="154" t="s">
        <v>1102</v>
      </c>
      <c r="F650" s="155" t="s">
        <v>1103</v>
      </c>
      <c r="G650" s="156" t="s">
        <v>181</v>
      </c>
      <c r="H650" s="157">
        <v>46.18</v>
      </c>
      <c r="I650" s="158">
        <v>15.699999999999999</v>
      </c>
      <c r="J650" s="158">
        <f>ROUND(I650*H650,2)</f>
        <v>725.02999999999997</v>
      </c>
      <c r="K650" s="155" t="s">
        <v>129</v>
      </c>
      <c r="L650" s="34"/>
      <c r="M650" s="159" t="s">
        <v>3</v>
      </c>
      <c r="N650" s="160" t="s">
        <v>41</v>
      </c>
      <c r="O650" s="161">
        <v>0.035000000000000003</v>
      </c>
      <c r="P650" s="161">
        <f>O650*H650</f>
        <v>1.6163000000000001</v>
      </c>
      <c r="Q650" s="161">
        <v>0</v>
      </c>
      <c r="R650" s="161">
        <f>Q650*H650</f>
        <v>0</v>
      </c>
      <c r="S650" s="161">
        <v>0.00029999999999999997</v>
      </c>
      <c r="T650" s="162">
        <f>S650*H650</f>
        <v>0.013853999999999998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163" t="s">
        <v>231</v>
      </c>
      <c r="AT650" s="163" t="s">
        <v>125</v>
      </c>
      <c r="AU650" s="163" t="s">
        <v>131</v>
      </c>
      <c r="AY650" s="20" t="s">
        <v>122</v>
      </c>
      <c r="BE650" s="164">
        <f>IF(N650="základní",J650,0)</f>
        <v>0</v>
      </c>
      <c r="BF650" s="164">
        <f>IF(N650="snížená",J650,0)</f>
        <v>725.02999999999997</v>
      </c>
      <c r="BG650" s="164">
        <f>IF(N650="zákl. přenesená",J650,0)</f>
        <v>0</v>
      </c>
      <c r="BH650" s="164">
        <f>IF(N650="sníž. přenesená",J650,0)</f>
        <v>0</v>
      </c>
      <c r="BI650" s="164">
        <f>IF(N650="nulová",J650,0)</f>
        <v>0</v>
      </c>
      <c r="BJ650" s="20" t="s">
        <v>131</v>
      </c>
      <c r="BK650" s="164">
        <f>ROUND(I650*H650,2)</f>
        <v>725.02999999999997</v>
      </c>
      <c r="BL650" s="20" t="s">
        <v>231</v>
      </c>
      <c r="BM650" s="163" t="s">
        <v>1104</v>
      </c>
    </row>
    <row r="651" s="2" customFormat="1">
      <c r="A651" s="33"/>
      <c r="B651" s="34"/>
      <c r="C651" s="33"/>
      <c r="D651" s="165" t="s">
        <v>133</v>
      </c>
      <c r="E651" s="33"/>
      <c r="F651" s="166" t="s">
        <v>1105</v>
      </c>
      <c r="G651" s="33"/>
      <c r="H651" s="33"/>
      <c r="I651" s="33"/>
      <c r="J651" s="33"/>
      <c r="K651" s="33"/>
      <c r="L651" s="34"/>
      <c r="M651" s="167"/>
      <c r="N651" s="168"/>
      <c r="O651" s="66"/>
      <c r="P651" s="66"/>
      <c r="Q651" s="66"/>
      <c r="R651" s="66"/>
      <c r="S651" s="66"/>
      <c r="T651" s="67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T651" s="20" t="s">
        <v>133</v>
      </c>
      <c r="AU651" s="20" t="s">
        <v>131</v>
      </c>
    </row>
    <row r="652" s="13" customFormat="1">
      <c r="A652" s="13"/>
      <c r="B652" s="169"/>
      <c r="C652" s="13"/>
      <c r="D652" s="170" t="s">
        <v>135</v>
      </c>
      <c r="E652" s="171" t="s">
        <v>3</v>
      </c>
      <c r="F652" s="172" t="s">
        <v>1106</v>
      </c>
      <c r="G652" s="13"/>
      <c r="H652" s="173">
        <v>13.039999999999999</v>
      </c>
      <c r="I652" s="13"/>
      <c r="J652" s="13"/>
      <c r="K652" s="13"/>
      <c r="L652" s="169"/>
      <c r="M652" s="174"/>
      <c r="N652" s="175"/>
      <c r="O652" s="175"/>
      <c r="P652" s="175"/>
      <c r="Q652" s="175"/>
      <c r="R652" s="175"/>
      <c r="S652" s="175"/>
      <c r="T652" s="17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71" t="s">
        <v>135</v>
      </c>
      <c r="AU652" s="171" t="s">
        <v>131</v>
      </c>
      <c r="AV652" s="13" t="s">
        <v>131</v>
      </c>
      <c r="AW652" s="13" t="s">
        <v>30</v>
      </c>
      <c r="AX652" s="13" t="s">
        <v>69</v>
      </c>
      <c r="AY652" s="171" t="s">
        <v>122</v>
      </c>
    </row>
    <row r="653" s="14" customFormat="1">
      <c r="A653" s="14"/>
      <c r="B653" s="177"/>
      <c r="C653" s="14"/>
      <c r="D653" s="170" t="s">
        <v>135</v>
      </c>
      <c r="E653" s="178" t="s">
        <v>3</v>
      </c>
      <c r="F653" s="179" t="s">
        <v>137</v>
      </c>
      <c r="G653" s="14"/>
      <c r="H653" s="180">
        <v>13.039999999999999</v>
      </c>
      <c r="I653" s="14"/>
      <c r="J653" s="14"/>
      <c r="K653" s="14"/>
      <c r="L653" s="177"/>
      <c r="M653" s="181"/>
      <c r="N653" s="182"/>
      <c r="O653" s="182"/>
      <c r="P653" s="182"/>
      <c r="Q653" s="182"/>
      <c r="R653" s="182"/>
      <c r="S653" s="182"/>
      <c r="T653" s="18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178" t="s">
        <v>135</v>
      </c>
      <c r="AU653" s="178" t="s">
        <v>131</v>
      </c>
      <c r="AV653" s="14" t="s">
        <v>138</v>
      </c>
      <c r="AW653" s="14" t="s">
        <v>30</v>
      </c>
      <c r="AX653" s="14" t="s">
        <v>69</v>
      </c>
      <c r="AY653" s="178" t="s">
        <v>122</v>
      </c>
    </row>
    <row r="654" s="13" customFormat="1">
      <c r="A654" s="13"/>
      <c r="B654" s="169"/>
      <c r="C654" s="13"/>
      <c r="D654" s="170" t="s">
        <v>135</v>
      </c>
      <c r="E654" s="171" t="s">
        <v>3</v>
      </c>
      <c r="F654" s="172" t="s">
        <v>1107</v>
      </c>
      <c r="G654" s="13"/>
      <c r="H654" s="173">
        <v>18.719999999999999</v>
      </c>
      <c r="I654" s="13"/>
      <c r="J654" s="13"/>
      <c r="K654" s="13"/>
      <c r="L654" s="169"/>
      <c r="M654" s="174"/>
      <c r="N654" s="175"/>
      <c r="O654" s="175"/>
      <c r="P654" s="175"/>
      <c r="Q654" s="175"/>
      <c r="R654" s="175"/>
      <c r="S654" s="175"/>
      <c r="T654" s="17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71" t="s">
        <v>135</v>
      </c>
      <c r="AU654" s="171" t="s">
        <v>131</v>
      </c>
      <c r="AV654" s="13" t="s">
        <v>131</v>
      </c>
      <c r="AW654" s="13" t="s">
        <v>30</v>
      </c>
      <c r="AX654" s="13" t="s">
        <v>69</v>
      </c>
      <c r="AY654" s="171" t="s">
        <v>122</v>
      </c>
    </row>
    <row r="655" s="14" customFormat="1">
      <c r="A655" s="14"/>
      <c r="B655" s="177"/>
      <c r="C655" s="14"/>
      <c r="D655" s="170" t="s">
        <v>135</v>
      </c>
      <c r="E655" s="178" t="s">
        <v>3</v>
      </c>
      <c r="F655" s="179" t="s">
        <v>137</v>
      </c>
      <c r="G655" s="14"/>
      <c r="H655" s="180">
        <v>18.719999999999999</v>
      </c>
      <c r="I655" s="14"/>
      <c r="J655" s="14"/>
      <c r="K655" s="14"/>
      <c r="L655" s="177"/>
      <c r="M655" s="181"/>
      <c r="N655" s="182"/>
      <c r="O655" s="182"/>
      <c r="P655" s="182"/>
      <c r="Q655" s="182"/>
      <c r="R655" s="182"/>
      <c r="S655" s="182"/>
      <c r="T655" s="18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178" t="s">
        <v>135</v>
      </c>
      <c r="AU655" s="178" t="s">
        <v>131</v>
      </c>
      <c r="AV655" s="14" t="s">
        <v>138</v>
      </c>
      <c r="AW655" s="14" t="s">
        <v>30</v>
      </c>
      <c r="AX655" s="14" t="s">
        <v>69</v>
      </c>
      <c r="AY655" s="178" t="s">
        <v>122</v>
      </c>
    </row>
    <row r="656" s="13" customFormat="1">
      <c r="A656" s="13"/>
      <c r="B656" s="169"/>
      <c r="C656" s="13"/>
      <c r="D656" s="170" t="s">
        <v>135</v>
      </c>
      <c r="E656" s="171" t="s">
        <v>3</v>
      </c>
      <c r="F656" s="172" t="s">
        <v>1031</v>
      </c>
      <c r="G656" s="13"/>
      <c r="H656" s="173">
        <v>14.42</v>
      </c>
      <c r="I656" s="13"/>
      <c r="J656" s="13"/>
      <c r="K656" s="13"/>
      <c r="L656" s="169"/>
      <c r="M656" s="174"/>
      <c r="N656" s="175"/>
      <c r="O656" s="175"/>
      <c r="P656" s="175"/>
      <c r="Q656" s="175"/>
      <c r="R656" s="175"/>
      <c r="S656" s="175"/>
      <c r="T656" s="17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171" t="s">
        <v>135</v>
      </c>
      <c r="AU656" s="171" t="s">
        <v>131</v>
      </c>
      <c r="AV656" s="13" t="s">
        <v>131</v>
      </c>
      <c r="AW656" s="13" t="s">
        <v>30</v>
      </c>
      <c r="AX656" s="13" t="s">
        <v>69</v>
      </c>
      <c r="AY656" s="171" t="s">
        <v>122</v>
      </c>
    </row>
    <row r="657" s="14" customFormat="1">
      <c r="A657" s="14"/>
      <c r="B657" s="177"/>
      <c r="C657" s="14"/>
      <c r="D657" s="170" t="s">
        <v>135</v>
      </c>
      <c r="E657" s="178" t="s">
        <v>3</v>
      </c>
      <c r="F657" s="179" t="s">
        <v>137</v>
      </c>
      <c r="G657" s="14"/>
      <c r="H657" s="180">
        <v>14.42</v>
      </c>
      <c r="I657" s="14"/>
      <c r="J657" s="14"/>
      <c r="K657" s="14"/>
      <c r="L657" s="177"/>
      <c r="M657" s="181"/>
      <c r="N657" s="182"/>
      <c r="O657" s="182"/>
      <c r="P657" s="182"/>
      <c r="Q657" s="182"/>
      <c r="R657" s="182"/>
      <c r="S657" s="182"/>
      <c r="T657" s="18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178" t="s">
        <v>135</v>
      </c>
      <c r="AU657" s="178" t="s">
        <v>131</v>
      </c>
      <c r="AV657" s="14" t="s">
        <v>138</v>
      </c>
      <c r="AW657" s="14" t="s">
        <v>30</v>
      </c>
      <c r="AX657" s="14" t="s">
        <v>69</v>
      </c>
      <c r="AY657" s="178" t="s">
        <v>122</v>
      </c>
    </row>
    <row r="658" s="15" customFormat="1">
      <c r="A658" s="15"/>
      <c r="B658" s="184"/>
      <c r="C658" s="15"/>
      <c r="D658" s="170" t="s">
        <v>135</v>
      </c>
      <c r="E658" s="185" t="s">
        <v>3</v>
      </c>
      <c r="F658" s="186" t="s">
        <v>145</v>
      </c>
      <c r="G658" s="15"/>
      <c r="H658" s="187">
        <v>46.18</v>
      </c>
      <c r="I658" s="15"/>
      <c r="J658" s="15"/>
      <c r="K658" s="15"/>
      <c r="L658" s="184"/>
      <c r="M658" s="188"/>
      <c r="N658" s="189"/>
      <c r="O658" s="189"/>
      <c r="P658" s="189"/>
      <c r="Q658" s="189"/>
      <c r="R658" s="189"/>
      <c r="S658" s="189"/>
      <c r="T658" s="190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185" t="s">
        <v>135</v>
      </c>
      <c r="AU658" s="185" t="s">
        <v>131</v>
      </c>
      <c r="AV658" s="15" t="s">
        <v>130</v>
      </c>
      <c r="AW658" s="15" t="s">
        <v>30</v>
      </c>
      <c r="AX658" s="15" t="s">
        <v>74</v>
      </c>
      <c r="AY658" s="185" t="s">
        <v>122</v>
      </c>
    </row>
    <row r="659" s="2" customFormat="1" ht="16.5" customHeight="1">
      <c r="A659" s="33"/>
      <c r="B659" s="152"/>
      <c r="C659" s="153" t="s">
        <v>1108</v>
      </c>
      <c r="D659" s="153" t="s">
        <v>125</v>
      </c>
      <c r="E659" s="154" t="s">
        <v>1109</v>
      </c>
      <c r="F659" s="155" t="s">
        <v>1110</v>
      </c>
      <c r="G659" s="156" t="s">
        <v>181</v>
      </c>
      <c r="H659" s="157">
        <v>23.800000000000001</v>
      </c>
      <c r="I659" s="158">
        <v>159</v>
      </c>
      <c r="J659" s="158">
        <f>ROUND(I659*H659,2)</f>
        <v>3784.1999999999998</v>
      </c>
      <c r="K659" s="155" t="s">
        <v>129</v>
      </c>
      <c r="L659" s="34"/>
      <c r="M659" s="159" t="s">
        <v>3</v>
      </c>
      <c r="N659" s="160" t="s">
        <v>41</v>
      </c>
      <c r="O659" s="161">
        <v>0.25</v>
      </c>
      <c r="P659" s="161">
        <f>O659*H659</f>
        <v>5.9500000000000002</v>
      </c>
      <c r="Q659" s="161">
        <v>1.0000000000000001E-05</v>
      </c>
      <c r="R659" s="161">
        <f>Q659*H659</f>
        <v>0.00023800000000000004</v>
      </c>
      <c r="S659" s="161">
        <v>0</v>
      </c>
      <c r="T659" s="162">
        <f>S659*H659</f>
        <v>0</v>
      </c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R659" s="163" t="s">
        <v>231</v>
      </c>
      <c r="AT659" s="163" t="s">
        <v>125</v>
      </c>
      <c r="AU659" s="163" t="s">
        <v>131</v>
      </c>
      <c r="AY659" s="20" t="s">
        <v>122</v>
      </c>
      <c r="BE659" s="164">
        <f>IF(N659="základní",J659,0)</f>
        <v>0</v>
      </c>
      <c r="BF659" s="164">
        <f>IF(N659="snížená",J659,0)</f>
        <v>3784.1999999999998</v>
      </c>
      <c r="BG659" s="164">
        <f>IF(N659="zákl. přenesená",J659,0)</f>
        <v>0</v>
      </c>
      <c r="BH659" s="164">
        <f>IF(N659="sníž. přenesená",J659,0)</f>
        <v>0</v>
      </c>
      <c r="BI659" s="164">
        <f>IF(N659="nulová",J659,0)</f>
        <v>0</v>
      </c>
      <c r="BJ659" s="20" t="s">
        <v>131</v>
      </c>
      <c r="BK659" s="164">
        <f>ROUND(I659*H659,2)</f>
        <v>3784.1999999999998</v>
      </c>
      <c r="BL659" s="20" t="s">
        <v>231</v>
      </c>
      <c r="BM659" s="163" t="s">
        <v>1111</v>
      </c>
    </row>
    <row r="660" s="2" customFormat="1">
      <c r="A660" s="33"/>
      <c r="B660" s="34"/>
      <c r="C660" s="33"/>
      <c r="D660" s="165" t="s">
        <v>133</v>
      </c>
      <c r="E660" s="33"/>
      <c r="F660" s="166" t="s">
        <v>1112</v>
      </c>
      <c r="G660" s="33"/>
      <c r="H660" s="33"/>
      <c r="I660" s="33"/>
      <c r="J660" s="33"/>
      <c r="K660" s="33"/>
      <c r="L660" s="34"/>
      <c r="M660" s="167"/>
      <c r="N660" s="168"/>
      <c r="O660" s="66"/>
      <c r="P660" s="66"/>
      <c r="Q660" s="66"/>
      <c r="R660" s="66"/>
      <c r="S660" s="66"/>
      <c r="T660" s="67"/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T660" s="20" t="s">
        <v>133</v>
      </c>
      <c r="AU660" s="20" t="s">
        <v>131</v>
      </c>
    </row>
    <row r="661" s="13" customFormat="1">
      <c r="A661" s="13"/>
      <c r="B661" s="169"/>
      <c r="C661" s="13"/>
      <c r="D661" s="170" t="s">
        <v>135</v>
      </c>
      <c r="E661" s="171" t="s">
        <v>3</v>
      </c>
      <c r="F661" s="172" t="s">
        <v>1106</v>
      </c>
      <c r="G661" s="13"/>
      <c r="H661" s="173">
        <v>13.039999999999999</v>
      </c>
      <c r="I661" s="13"/>
      <c r="J661" s="13"/>
      <c r="K661" s="13"/>
      <c r="L661" s="169"/>
      <c r="M661" s="174"/>
      <c r="N661" s="175"/>
      <c r="O661" s="175"/>
      <c r="P661" s="175"/>
      <c r="Q661" s="175"/>
      <c r="R661" s="175"/>
      <c r="S661" s="175"/>
      <c r="T661" s="17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71" t="s">
        <v>135</v>
      </c>
      <c r="AU661" s="171" t="s">
        <v>131</v>
      </c>
      <c r="AV661" s="13" t="s">
        <v>131</v>
      </c>
      <c r="AW661" s="13" t="s">
        <v>30</v>
      </c>
      <c r="AX661" s="13" t="s">
        <v>69</v>
      </c>
      <c r="AY661" s="171" t="s">
        <v>122</v>
      </c>
    </row>
    <row r="662" s="13" customFormat="1">
      <c r="A662" s="13"/>
      <c r="B662" s="169"/>
      <c r="C662" s="13"/>
      <c r="D662" s="170" t="s">
        <v>135</v>
      </c>
      <c r="E662" s="171" t="s">
        <v>3</v>
      </c>
      <c r="F662" s="172" t="s">
        <v>986</v>
      </c>
      <c r="G662" s="13"/>
      <c r="H662" s="173">
        <v>7.1299999999999999</v>
      </c>
      <c r="I662" s="13"/>
      <c r="J662" s="13"/>
      <c r="K662" s="13"/>
      <c r="L662" s="169"/>
      <c r="M662" s="174"/>
      <c r="N662" s="175"/>
      <c r="O662" s="175"/>
      <c r="P662" s="175"/>
      <c r="Q662" s="175"/>
      <c r="R662" s="175"/>
      <c r="S662" s="175"/>
      <c r="T662" s="17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71" t="s">
        <v>135</v>
      </c>
      <c r="AU662" s="171" t="s">
        <v>131</v>
      </c>
      <c r="AV662" s="13" t="s">
        <v>131</v>
      </c>
      <c r="AW662" s="13" t="s">
        <v>30</v>
      </c>
      <c r="AX662" s="13" t="s">
        <v>69</v>
      </c>
      <c r="AY662" s="171" t="s">
        <v>122</v>
      </c>
    </row>
    <row r="663" s="13" customFormat="1">
      <c r="A663" s="13"/>
      <c r="B663" s="169"/>
      <c r="C663" s="13"/>
      <c r="D663" s="170" t="s">
        <v>135</v>
      </c>
      <c r="E663" s="171" t="s">
        <v>3</v>
      </c>
      <c r="F663" s="172" t="s">
        <v>987</v>
      </c>
      <c r="G663" s="13"/>
      <c r="H663" s="173">
        <v>3.6299999999999999</v>
      </c>
      <c r="I663" s="13"/>
      <c r="J663" s="13"/>
      <c r="K663" s="13"/>
      <c r="L663" s="169"/>
      <c r="M663" s="174"/>
      <c r="N663" s="175"/>
      <c r="O663" s="175"/>
      <c r="P663" s="175"/>
      <c r="Q663" s="175"/>
      <c r="R663" s="175"/>
      <c r="S663" s="175"/>
      <c r="T663" s="17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71" t="s">
        <v>135</v>
      </c>
      <c r="AU663" s="171" t="s">
        <v>131</v>
      </c>
      <c r="AV663" s="13" t="s">
        <v>131</v>
      </c>
      <c r="AW663" s="13" t="s">
        <v>30</v>
      </c>
      <c r="AX663" s="13" t="s">
        <v>69</v>
      </c>
      <c r="AY663" s="171" t="s">
        <v>122</v>
      </c>
    </row>
    <row r="664" s="15" customFormat="1">
      <c r="A664" s="15"/>
      <c r="B664" s="184"/>
      <c r="C664" s="15"/>
      <c r="D664" s="170" t="s">
        <v>135</v>
      </c>
      <c r="E664" s="185" t="s">
        <v>3</v>
      </c>
      <c r="F664" s="186" t="s">
        <v>145</v>
      </c>
      <c r="G664" s="15"/>
      <c r="H664" s="187">
        <v>23.799999999999997</v>
      </c>
      <c r="I664" s="15"/>
      <c r="J664" s="15"/>
      <c r="K664" s="15"/>
      <c r="L664" s="184"/>
      <c r="M664" s="188"/>
      <c r="N664" s="189"/>
      <c r="O664" s="189"/>
      <c r="P664" s="189"/>
      <c r="Q664" s="189"/>
      <c r="R664" s="189"/>
      <c r="S664" s="189"/>
      <c r="T664" s="190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185" t="s">
        <v>135</v>
      </c>
      <c r="AU664" s="185" t="s">
        <v>131</v>
      </c>
      <c r="AV664" s="15" t="s">
        <v>130</v>
      </c>
      <c r="AW664" s="15" t="s">
        <v>30</v>
      </c>
      <c r="AX664" s="15" t="s">
        <v>74</v>
      </c>
      <c r="AY664" s="185" t="s">
        <v>122</v>
      </c>
    </row>
    <row r="665" s="2" customFormat="1" ht="16.5" customHeight="1">
      <c r="A665" s="33"/>
      <c r="B665" s="152"/>
      <c r="C665" s="191" t="s">
        <v>1113</v>
      </c>
      <c r="D665" s="191" t="s">
        <v>318</v>
      </c>
      <c r="E665" s="192" t="s">
        <v>1114</v>
      </c>
      <c r="F665" s="193" t="s">
        <v>1115</v>
      </c>
      <c r="G665" s="194" t="s">
        <v>181</v>
      </c>
      <c r="H665" s="195">
        <v>26.18</v>
      </c>
      <c r="I665" s="196">
        <v>56.899999999999999</v>
      </c>
      <c r="J665" s="196">
        <f>ROUND(I665*H665,2)</f>
        <v>1489.6400000000001</v>
      </c>
      <c r="K665" s="193" t="s">
        <v>129</v>
      </c>
      <c r="L665" s="197"/>
      <c r="M665" s="198" t="s">
        <v>3</v>
      </c>
      <c r="N665" s="199" t="s">
        <v>41</v>
      </c>
      <c r="O665" s="161">
        <v>0</v>
      </c>
      <c r="P665" s="161">
        <f>O665*H665</f>
        <v>0</v>
      </c>
      <c r="Q665" s="161">
        <v>0.00029999999999999997</v>
      </c>
      <c r="R665" s="161">
        <f>Q665*H665</f>
        <v>0.0078539999999999999</v>
      </c>
      <c r="S665" s="161">
        <v>0</v>
      </c>
      <c r="T665" s="162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163" t="s">
        <v>321</v>
      </c>
      <c r="AT665" s="163" t="s">
        <v>318</v>
      </c>
      <c r="AU665" s="163" t="s">
        <v>131</v>
      </c>
      <c r="AY665" s="20" t="s">
        <v>122</v>
      </c>
      <c r="BE665" s="164">
        <f>IF(N665="základní",J665,0)</f>
        <v>0</v>
      </c>
      <c r="BF665" s="164">
        <f>IF(N665="snížená",J665,0)</f>
        <v>1489.6400000000001</v>
      </c>
      <c r="BG665" s="164">
        <f>IF(N665="zákl. přenesená",J665,0)</f>
        <v>0</v>
      </c>
      <c r="BH665" s="164">
        <f>IF(N665="sníž. přenesená",J665,0)</f>
        <v>0</v>
      </c>
      <c r="BI665" s="164">
        <f>IF(N665="nulová",J665,0)</f>
        <v>0</v>
      </c>
      <c r="BJ665" s="20" t="s">
        <v>131</v>
      </c>
      <c r="BK665" s="164">
        <f>ROUND(I665*H665,2)</f>
        <v>1489.6400000000001</v>
      </c>
      <c r="BL665" s="20" t="s">
        <v>231</v>
      </c>
      <c r="BM665" s="163" t="s">
        <v>1116</v>
      </c>
    </row>
    <row r="666" s="13" customFormat="1">
      <c r="A666" s="13"/>
      <c r="B666" s="169"/>
      <c r="C666" s="13"/>
      <c r="D666" s="170" t="s">
        <v>135</v>
      </c>
      <c r="E666" s="171" t="s">
        <v>3</v>
      </c>
      <c r="F666" s="172" t="s">
        <v>1117</v>
      </c>
      <c r="G666" s="13"/>
      <c r="H666" s="173">
        <v>26.18</v>
      </c>
      <c r="I666" s="13"/>
      <c r="J666" s="13"/>
      <c r="K666" s="13"/>
      <c r="L666" s="169"/>
      <c r="M666" s="174"/>
      <c r="N666" s="175"/>
      <c r="O666" s="175"/>
      <c r="P666" s="175"/>
      <c r="Q666" s="175"/>
      <c r="R666" s="175"/>
      <c r="S666" s="175"/>
      <c r="T666" s="17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71" t="s">
        <v>135</v>
      </c>
      <c r="AU666" s="171" t="s">
        <v>131</v>
      </c>
      <c r="AV666" s="13" t="s">
        <v>131</v>
      </c>
      <c r="AW666" s="13" t="s">
        <v>30</v>
      </c>
      <c r="AX666" s="13" t="s">
        <v>69</v>
      </c>
      <c r="AY666" s="171" t="s">
        <v>122</v>
      </c>
    </row>
    <row r="667" s="15" customFormat="1">
      <c r="A667" s="15"/>
      <c r="B667" s="184"/>
      <c r="C667" s="15"/>
      <c r="D667" s="170" t="s">
        <v>135</v>
      </c>
      <c r="E667" s="185" t="s">
        <v>3</v>
      </c>
      <c r="F667" s="186" t="s">
        <v>145</v>
      </c>
      <c r="G667" s="15"/>
      <c r="H667" s="187">
        <v>26.18</v>
      </c>
      <c r="I667" s="15"/>
      <c r="J667" s="15"/>
      <c r="K667" s="15"/>
      <c r="L667" s="184"/>
      <c r="M667" s="188"/>
      <c r="N667" s="189"/>
      <c r="O667" s="189"/>
      <c r="P667" s="189"/>
      <c r="Q667" s="189"/>
      <c r="R667" s="189"/>
      <c r="S667" s="189"/>
      <c r="T667" s="19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185" t="s">
        <v>135</v>
      </c>
      <c r="AU667" s="185" t="s">
        <v>131</v>
      </c>
      <c r="AV667" s="15" t="s">
        <v>130</v>
      </c>
      <c r="AW667" s="15" t="s">
        <v>30</v>
      </c>
      <c r="AX667" s="15" t="s">
        <v>74</v>
      </c>
      <c r="AY667" s="185" t="s">
        <v>122</v>
      </c>
    </row>
    <row r="668" s="2" customFormat="1" ht="16.5" customHeight="1">
      <c r="A668" s="33"/>
      <c r="B668" s="152"/>
      <c r="C668" s="153" t="s">
        <v>1118</v>
      </c>
      <c r="D668" s="153" t="s">
        <v>125</v>
      </c>
      <c r="E668" s="154" t="s">
        <v>1119</v>
      </c>
      <c r="F668" s="155" t="s">
        <v>1120</v>
      </c>
      <c r="G668" s="156" t="s">
        <v>128</v>
      </c>
      <c r="H668" s="157">
        <v>10.829000000000001</v>
      </c>
      <c r="I668" s="158">
        <v>188</v>
      </c>
      <c r="J668" s="158">
        <f>ROUND(I668*H668,2)</f>
        <v>2035.8499999999999</v>
      </c>
      <c r="K668" s="155" t="s">
        <v>129</v>
      </c>
      <c r="L668" s="34"/>
      <c r="M668" s="159" t="s">
        <v>3</v>
      </c>
      <c r="N668" s="160" t="s">
        <v>41</v>
      </c>
      <c r="O668" s="161">
        <v>0.41999999999999998</v>
      </c>
      <c r="P668" s="161">
        <f>O668*H668</f>
        <v>4.5481800000000003</v>
      </c>
      <c r="Q668" s="161">
        <v>0</v>
      </c>
      <c r="R668" s="161">
        <f>Q668*H668</f>
        <v>0</v>
      </c>
      <c r="S668" s="161">
        <v>0</v>
      </c>
      <c r="T668" s="162">
        <f>S668*H668</f>
        <v>0</v>
      </c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R668" s="163" t="s">
        <v>231</v>
      </c>
      <c r="AT668" s="163" t="s">
        <v>125</v>
      </c>
      <c r="AU668" s="163" t="s">
        <v>131</v>
      </c>
      <c r="AY668" s="20" t="s">
        <v>122</v>
      </c>
      <c r="BE668" s="164">
        <f>IF(N668="základní",J668,0)</f>
        <v>0</v>
      </c>
      <c r="BF668" s="164">
        <f>IF(N668="snížená",J668,0)</f>
        <v>2035.8499999999999</v>
      </c>
      <c r="BG668" s="164">
        <f>IF(N668="zákl. přenesená",J668,0)</f>
        <v>0</v>
      </c>
      <c r="BH668" s="164">
        <f>IF(N668="sníž. přenesená",J668,0)</f>
        <v>0</v>
      </c>
      <c r="BI668" s="164">
        <f>IF(N668="nulová",J668,0)</f>
        <v>0</v>
      </c>
      <c r="BJ668" s="20" t="s">
        <v>131</v>
      </c>
      <c r="BK668" s="164">
        <f>ROUND(I668*H668,2)</f>
        <v>2035.8499999999999</v>
      </c>
      <c r="BL668" s="20" t="s">
        <v>231</v>
      </c>
      <c r="BM668" s="163" t="s">
        <v>1121</v>
      </c>
    </row>
    <row r="669" s="2" customFormat="1">
      <c r="A669" s="33"/>
      <c r="B669" s="34"/>
      <c r="C669" s="33"/>
      <c r="D669" s="165" t="s">
        <v>133</v>
      </c>
      <c r="E669" s="33"/>
      <c r="F669" s="166" t="s">
        <v>1122</v>
      </c>
      <c r="G669" s="33"/>
      <c r="H669" s="33"/>
      <c r="I669" s="33"/>
      <c r="J669" s="33"/>
      <c r="K669" s="33"/>
      <c r="L669" s="34"/>
      <c r="M669" s="167"/>
      <c r="N669" s="168"/>
      <c r="O669" s="66"/>
      <c r="P669" s="66"/>
      <c r="Q669" s="66"/>
      <c r="R669" s="66"/>
      <c r="S669" s="66"/>
      <c r="T669" s="67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T669" s="20" t="s">
        <v>133</v>
      </c>
      <c r="AU669" s="20" t="s">
        <v>131</v>
      </c>
    </row>
    <row r="670" s="13" customFormat="1">
      <c r="A670" s="13"/>
      <c r="B670" s="169"/>
      <c r="C670" s="13"/>
      <c r="D670" s="170" t="s">
        <v>135</v>
      </c>
      <c r="E670" s="171" t="s">
        <v>3</v>
      </c>
      <c r="F670" s="172" t="s">
        <v>136</v>
      </c>
      <c r="G670" s="13"/>
      <c r="H670" s="173">
        <v>10.829000000000001</v>
      </c>
      <c r="I670" s="13"/>
      <c r="J670" s="13"/>
      <c r="K670" s="13"/>
      <c r="L670" s="169"/>
      <c r="M670" s="174"/>
      <c r="N670" s="175"/>
      <c r="O670" s="175"/>
      <c r="P670" s="175"/>
      <c r="Q670" s="175"/>
      <c r="R670" s="175"/>
      <c r="S670" s="175"/>
      <c r="T670" s="17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71" t="s">
        <v>135</v>
      </c>
      <c r="AU670" s="171" t="s">
        <v>131</v>
      </c>
      <c r="AV670" s="13" t="s">
        <v>131</v>
      </c>
      <c r="AW670" s="13" t="s">
        <v>30</v>
      </c>
      <c r="AX670" s="13" t="s">
        <v>69</v>
      </c>
      <c r="AY670" s="171" t="s">
        <v>122</v>
      </c>
    </row>
    <row r="671" s="14" customFormat="1">
      <c r="A671" s="14"/>
      <c r="B671" s="177"/>
      <c r="C671" s="14"/>
      <c r="D671" s="170" t="s">
        <v>135</v>
      </c>
      <c r="E671" s="178" t="s">
        <v>3</v>
      </c>
      <c r="F671" s="179" t="s">
        <v>137</v>
      </c>
      <c r="G671" s="14"/>
      <c r="H671" s="180">
        <v>10.829000000000001</v>
      </c>
      <c r="I671" s="14"/>
      <c r="J671" s="14"/>
      <c r="K671" s="14"/>
      <c r="L671" s="177"/>
      <c r="M671" s="181"/>
      <c r="N671" s="182"/>
      <c r="O671" s="182"/>
      <c r="P671" s="182"/>
      <c r="Q671" s="182"/>
      <c r="R671" s="182"/>
      <c r="S671" s="182"/>
      <c r="T671" s="18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178" t="s">
        <v>135</v>
      </c>
      <c r="AU671" s="178" t="s">
        <v>131</v>
      </c>
      <c r="AV671" s="14" t="s">
        <v>138</v>
      </c>
      <c r="AW671" s="14" t="s">
        <v>30</v>
      </c>
      <c r="AX671" s="14" t="s">
        <v>69</v>
      </c>
      <c r="AY671" s="178" t="s">
        <v>122</v>
      </c>
    </row>
    <row r="672" s="15" customFormat="1">
      <c r="A672" s="15"/>
      <c r="B672" s="184"/>
      <c r="C672" s="15"/>
      <c r="D672" s="170" t="s">
        <v>135</v>
      </c>
      <c r="E672" s="185" t="s">
        <v>3</v>
      </c>
      <c r="F672" s="186" t="s">
        <v>145</v>
      </c>
      <c r="G672" s="15"/>
      <c r="H672" s="187">
        <v>10.829000000000001</v>
      </c>
      <c r="I672" s="15"/>
      <c r="J672" s="15"/>
      <c r="K672" s="15"/>
      <c r="L672" s="184"/>
      <c r="M672" s="188"/>
      <c r="N672" s="189"/>
      <c r="O672" s="189"/>
      <c r="P672" s="189"/>
      <c r="Q672" s="189"/>
      <c r="R672" s="189"/>
      <c r="S672" s="189"/>
      <c r="T672" s="190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185" t="s">
        <v>135</v>
      </c>
      <c r="AU672" s="185" t="s">
        <v>131</v>
      </c>
      <c r="AV672" s="15" t="s">
        <v>130</v>
      </c>
      <c r="AW672" s="15" t="s">
        <v>30</v>
      </c>
      <c r="AX672" s="15" t="s">
        <v>74</v>
      </c>
      <c r="AY672" s="185" t="s">
        <v>122</v>
      </c>
    </row>
    <row r="673" s="2" customFormat="1" ht="24.15" customHeight="1">
      <c r="A673" s="33"/>
      <c r="B673" s="152"/>
      <c r="C673" s="153" t="s">
        <v>1123</v>
      </c>
      <c r="D673" s="153" t="s">
        <v>125</v>
      </c>
      <c r="E673" s="154" t="s">
        <v>1124</v>
      </c>
      <c r="F673" s="155" t="s">
        <v>1125</v>
      </c>
      <c r="G673" s="156" t="s">
        <v>327</v>
      </c>
      <c r="H673" s="157">
        <v>262.17000000000002</v>
      </c>
      <c r="I673" s="158">
        <v>0.40000000000000002</v>
      </c>
      <c r="J673" s="158">
        <f>ROUND(I673*H673,2)</f>
        <v>104.87000000000001</v>
      </c>
      <c r="K673" s="155" t="s">
        <v>129</v>
      </c>
      <c r="L673" s="34"/>
      <c r="M673" s="159" t="s">
        <v>3</v>
      </c>
      <c r="N673" s="160" t="s">
        <v>41</v>
      </c>
      <c r="O673" s="161">
        <v>0</v>
      </c>
      <c r="P673" s="161">
        <f>O673*H673</f>
        <v>0</v>
      </c>
      <c r="Q673" s="161">
        <v>0</v>
      </c>
      <c r="R673" s="161">
        <f>Q673*H673</f>
        <v>0</v>
      </c>
      <c r="S673" s="161">
        <v>0</v>
      </c>
      <c r="T673" s="162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163" t="s">
        <v>231</v>
      </c>
      <c r="AT673" s="163" t="s">
        <v>125</v>
      </c>
      <c r="AU673" s="163" t="s">
        <v>131</v>
      </c>
      <c r="AY673" s="20" t="s">
        <v>122</v>
      </c>
      <c r="BE673" s="164">
        <f>IF(N673="základní",J673,0)</f>
        <v>0</v>
      </c>
      <c r="BF673" s="164">
        <f>IF(N673="snížená",J673,0)</f>
        <v>104.87000000000001</v>
      </c>
      <c r="BG673" s="164">
        <f>IF(N673="zákl. přenesená",J673,0)</f>
        <v>0</v>
      </c>
      <c r="BH673" s="164">
        <f>IF(N673="sníž. přenesená",J673,0)</f>
        <v>0</v>
      </c>
      <c r="BI673" s="164">
        <f>IF(N673="nulová",J673,0)</f>
        <v>0</v>
      </c>
      <c r="BJ673" s="20" t="s">
        <v>131</v>
      </c>
      <c r="BK673" s="164">
        <f>ROUND(I673*H673,2)</f>
        <v>104.87000000000001</v>
      </c>
      <c r="BL673" s="20" t="s">
        <v>231</v>
      </c>
      <c r="BM673" s="163" t="s">
        <v>1126</v>
      </c>
    </row>
    <row r="674" s="2" customFormat="1">
      <c r="A674" s="33"/>
      <c r="B674" s="34"/>
      <c r="C674" s="33"/>
      <c r="D674" s="165" t="s">
        <v>133</v>
      </c>
      <c r="E674" s="33"/>
      <c r="F674" s="166" t="s">
        <v>1127</v>
      </c>
      <c r="G674" s="33"/>
      <c r="H674" s="33"/>
      <c r="I674" s="33"/>
      <c r="J674" s="33"/>
      <c r="K674" s="33"/>
      <c r="L674" s="34"/>
      <c r="M674" s="167"/>
      <c r="N674" s="168"/>
      <c r="O674" s="66"/>
      <c r="P674" s="66"/>
      <c r="Q674" s="66"/>
      <c r="R674" s="66"/>
      <c r="S674" s="66"/>
      <c r="T674" s="67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T674" s="20" t="s">
        <v>133</v>
      </c>
      <c r="AU674" s="20" t="s">
        <v>131</v>
      </c>
    </row>
    <row r="675" s="12" customFormat="1" ht="22.8" customHeight="1">
      <c r="A675" s="12"/>
      <c r="B675" s="140"/>
      <c r="C675" s="12"/>
      <c r="D675" s="141" t="s">
        <v>68</v>
      </c>
      <c r="E675" s="150" t="s">
        <v>1128</v>
      </c>
      <c r="F675" s="150" t="s">
        <v>1129</v>
      </c>
      <c r="G675" s="12"/>
      <c r="H675" s="12"/>
      <c r="I675" s="12"/>
      <c r="J675" s="151">
        <f>BK675</f>
        <v>80261.950000000012</v>
      </c>
      <c r="K675" s="12"/>
      <c r="L675" s="140"/>
      <c r="M675" s="144"/>
      <c r="N675" s="145"/>
      <c r="O675" s="145"/>
      <c r="P675" s="146">
        <f>SUM(P676:P710)</f>
        <v>70.772315000000006</v>
      </c>
      <c r="Q675" s="145"/>
      <c r="R675" s="146">
        <f>SUM(R676:R710)</f>
        <v>0.72469019999999995</v>
      </c>
      <c r="S675" s="145"/>
      <c r="T675" s="147">
        <f>SUM(T676:T710)</f>
        <v>2.6605675000000004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141" t="s">
        <v>131</v>
      </c>
      <c r="AT675" s="148" t="s">
        <v>68</v>
      </c>
      <c r="AU675" s="148" t="s">
        <v>74</v>
      </c>
      <c r="AY675" s="141" t="s">
        <v>122</v>
      </c>
      <c r="BK675" s="149">
        <f>SUM(BK676:BK710)</f>
        <v>80261.950000000012</v>
      </c>
    </row>
    <row r="676" s="2" customFormat="1" ht="16.5" customHeight="1">
      <c r="A676" s="33"/>
      <c r="B676" s="152"/>
      <c r="C676" s="153" t="s">
        <v>1130</v>
      </c>
      <c r="D676" s="153" t="s">
        <v>125</v>
      </c>
      <c r="E676" s="154" t="s">
        <v>1131</v>
      </c>
      <c r="F676" s="155" t="s">
        <v>1132</v>
      </c>
      <c r="G676" s="156" t="s">
        <v>128</v>
      </c>
      <c r="H676" s="157">
        <v>33.880000000000003</v>
      </c>
      <c r="I676" s="158">
        <v>60.700000000000003</v>
      </c>
      <c r="J676" s="158">
        <f>ROUND(I676*H676,2)</f>
        <v>2056.52</v>
      </c>
      <c r="K676" s="155" t="s">
        <v>129</v>
      </c>
      <c r="L676" s="34"/>
      <c r="M676" s="159" t="s">
        <v>3</v>
      </c>
      <c r="N676" s="160" t="s">
        <v>41</v>
      </c>
      <c r="O676" s="161">
        <v>0.043999999999999997</v>
      </c>
      <c r="P676" s="161">
        <f>O676*H676</f>
        <v>1.49072</v>
      </c>
      <c r="Q676" s="161">
        <v>0.00029999999999999997</v>
      </c>
      <c r="R676" s="161">
        <f>Q676*H676</f>
        <v>0.010163999999999999</v>
      </c>
      <c r="S676" s="161">
        <v>0</v>
      </c>
      <c r="T676" s="162">
        <f>S676*H676</f>
        <v>0</v>
      </c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R676" s="163" t="s">
        <v>231</v>
      </c>
      <c r="AT676" s="163" t="s">
        <v>125</v>
      </c>
      <c r="AU676" s="163" t="s">
        <v>131</v>
      </c>
      <c r="AY676" s="20" t="s">
        <v>122</v>
      </c>
      <c r="BE676" s="164">
        <f>IF(N676="základní",J676,0)</f>
        <v>0</v>
      </c>
      <c r="BF676" s="164">
        <f>IF(N676="snížená",J676,0)</f>
        <v>2056.52</v>
      </c>
      <c r="BG676" s="164">
        <f>IF(N676="zákl. přenesená",J676,0)</f>
        <v>0</v>
      </c>
      <c r="BH676" s="164">
        <f>IF(N676="sníž. přenesená",J676,0)</f>
        <v>0</v>
      </c>
      <c r="BI676" s="164">
        <f>IF(N676="nulová",J676,0)</f>
        <v>0</v>
      </c>
      <c r="BJ676" s="20" t="s">
        <v>131</v>
      </c>
      <c r="BK676" s="164">
        <f>ROUND(I676*H676,2)</f>
        <v>2056.52</v>
      </c>
      <c r="BL676" s="20" t="s">
        <v>231</v>
      </c>
      <c r="BM676" s="163" t="s">
        <v>1133</v>
      </c>
    </row>
    <row r="677" s="2" customFormat="1">
      <c r="A677" s="33"/>
      <c r="B677" s="34"/>
      <c r="C677" s="33"/>
      <c r="D677" s="165" t="s">
        <v>133</v>
      </c>
      <c r="E677" s="33"/>
      <c r="F677" s="166" t="s">
        <v>1134</v>
      </c>
      <c r="G677" s="33"/>
      <c r="H677" s="33"/>
      <c r="I677" s="33"/>
      <c r="J677" s="33"/>
      <c r="K677" s="33"/>
      <c r="L677" s="34"/>
      <c r="M677" s="167"/>
      <c r="N677" s="168"/>
      <c r="O677" s="66"/>
      <c r="P677" s="66"/>
      <c r="Q677" s="66"/>
      <c r="R677" s="66"/>
      <c r="S677" s="66"/>
      <c r="T677" s="67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T677" s="20" t="s">
        <v>133</v>
      </c>
      <c r="AU677" s="20" t="s">
        <v>131</v>
      </c>
    </row>
    <row r="678" s="13" customFormat="1">
      <c r="A678" s="13"/>
      <c r="B678" s="169"/>
      <c r="C678" s="13"/>
      <c r="D678" s="170" t="s">
        <v>135</v>
      </c>
      <c r="E678" s="171" t="s">
        <v>3</v>
      </c>
      <c r="F678" s="172" t="s">
        <v>171</v>
      </c>
      <c r="G678" s="13"/>
      <c r="H678" s="173">
        <v>8.5500000000000007</v>
      </c>
      <c r="I678" s="13"/>
      <c r="J678" s="13"/>
      <c r="K678" s="13"/>
      <c r="L678" s="169"/>
      <c r="M678" s="174"/>
      <c r="N678" s="175"/>
      <c r="O678" s="175"/>
      <c r="P678" s="175"/>
      <c r="Q678" s="175"/>
      <c r="R678" s="175"/>
      <c r="S678" s="175"/>
      <c r="T678" s="176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171" t="s">
        <v>135</v>
      </c>
      <c r="AU678" s="171" t="s">
        <v>131</v>
      </c>
      <c r="AV678" s="13" t="s">
        <v>131</v>
      </c>
      <c r="AW678" s="13" t="s">
        <v>30</v>
      </c>
      <c r="AX678" s="13" t="s">
        <v>69</v>
      </c>
      <c r="AY678" s="171" t="s">
        <v>122</v>
      </c>
    </row>
    <row r="679" s="14" customFormat="1">
      <c r="A679" s="14"/>
      <c r="B679" s="177"/>
      <c r="C679" s="14"/>
      <c r="D679" s="170" t="s">
        <v>135</v>
      </c>
      <c r="E679" s="178" t="s">
        <v>3</v>
      </c>
      <c r="F679" s="179" t="s">
        <v>137</v>
      </c>
      <c r="G679" s="14"/>
      <c r="H679" s="180">
        <v>8.5500000000000007</v>
      </c>
      <c r="I679" s="14"/>
      <c r="J679" s="14"/>
      <c r="K679" s="14"/>
      <c r="L679" s="177"/>
      <c r="M679" s="181"/>
      <c r="N679" s="182"/>
      <c r="O679" s="182"/>
      <c r="P679" s="182"/>
      <c r="Q679" s="182"/>
      <c r="R679" s="182"/>
      <c r="S679" s="182"/>
      <c r="T679" s="18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178" t="s">
        <v>135</v>
      </c>
      <c r="AU679" s="178" t="s">
        <v>131</v>
      </c>
      <c r="AV679" s="14" t="s">
        <v>138</v>
      </c>
      <c r="AW679" s="14" t="s">
        <v>30</v>
      </c>
      <c r="AX679" s="14" t="s">
        <v>69</v>
      </c>
      <c r="AY679" s="178" t="s">
        <v>122</v>
      </c>
    </row>
    <row r="680" s="13" customFormat="1">
      <c r="A680" s="13"/>
      <c r="B680" s="169"/>
      <c r="C680" s="13"/>
      <c r="D680" s="170" t="s">
        <v>135</v>
      </c>
      <c r="E680" s="171" t="s">
        <v>3</v>
      </c>
      <c r="F680" s="172" t="s">
        <v>172</v>
      </c>
      <c r="G680" s="13"/>
      <c r="H680" s="173">
        <v>19.600000000000001</v>
      </c>
      <c r="I680" s="13"/>
      <c r="J680" s="13"/>
      <c r="K680" s="13"/>
      <c r="L680" s="169"/>
      <c r="M680" s="174"/>
      <c r="N680" s="175"/>
      <c r="O680" s="175"/>
      <c r="P680" s="175"/>
      <c r="Q680" s="175"/>
      <c r="R680" s="175"/>
      <c r="S680" s="175"/>
      <c r="T680" s="17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171" t="s">
        <v>135</v>
      </c>
      <c r="AU680" s="171" t="s">
        <v>131</v>
      </c>
      <c r="AV680" s="13" t="s">
        <v>131</v>
      </c>
      <c r="AW680" s="13" t="s">
        <v>30</v>
      </c>
      <c r="AX680" s="13" t="s">
        <v>69</v>
      </c>
      <c r="AY680" s="171" t="s">
        <v>122</v>
      </c>
    </row>
    <row r="681" s="14" customFormat="1">
      <c r="A681" s="14"/>
      <c r="B681" s="177"/>
      <c r="C681" s="14"/>
      <c r="D681" s="170" t="s">
        <v>135</v>
      </c>
      <c r="E681" s="178" t="s">
        <v>3</v>
      </c>
      <c r="F681" s="179" t="s">
        <v>137</v>
      </c>
      <c r="G681" s="14"/>
      <c r="H681" s="180">
        <v>19.600000000000001</v>
      </c>
      <c r="I681" s="14"/>
      <c r="J681" s="14"/>
      <c r="K681" s="14"/>
      <c r="L681" s="177"/>
      <c r="M681" s="181"/>
      <c r="N681" s="182"/>
      <c r="O681" s="182"/>
      <c r="P681" s="182"/>
      <c r="Q681" s="182"/>
      <c r="R681" s="182"/>
      <c r="S681" s="182"/>
      <c r="T681" s="18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178" t="s">
        <v>135</v>
      </c>
      <c r="AU681" s="178" t="s">
        <v>131</v>
      </c>
      <c r="AV681" s="14" t="s">
        <v>138</v>
      </c>
      <c r="AW681" s="14" t="s">
        <v>30</v>
      </c>
      <c r="AX681" s="14" t="s">
        <v>69</v>
      </c>
      <c r="AY681" s="178" t="s">
        <v>122</v>
      </c>
    </row>
    <row r="682" s="13" customFormat="1">
      <c r="A682" s="13"/>
      <c r="B682" s="169"/>
      <c r="C682" s="13"/>
      <c r="D682" s="170" t="s">
        <v>135</v>
      </c>
      <c r="E682" s="171" t="s">
        <v>3</v>
      </c>
      <c r="F682" s="172" t="s">
        <v>173</v>
      </c>
      <c r="G682" s="13"/>
      <c r="H682" s="173">
        <v>5.7300000000000004</v>
      </c>
      <c r="I682" s="13"/>
      <c r="J682" s="13"/>
      <c r="K682" s="13"/>
      <c r="L682" s="169"/>
      <c r="M682" s="174"/>
      <c r="N682" s="175"/>
      <c r="O682" s="175"/>
      <c r="P682" s="175"/>
      <c r="Q682" s="175"/>
      <c r="R682" s="175"/>
      <c r="S682" s="175"/>
      <c r="T682" s="17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171" t="s">
        <v>135</v>
      </c>
      <c r="AU682" s="171" t="s">
        <v>131</v>
      </c>
      <c r="AV682" s="13" t="s">
        <v>131</v>
      </c>
      <c r="AW682" s="13" t="s">
        <v>30</v>
      </c>
      <c r="AX682" s="13" t="s">
        <v>69</v>
      </c>
      <c r="AY682" s="171" t="s">
        <v>122</v>
      </c>
    </row>
    <row r="683" s="14" customFormat="1">
      <c r="A683" s="14"/>
      <c r="B683" s="177"/>
      <c r="C683" s="14"/>
      <c r="D683" s="170" t="s">
        <v>135</v>
      </c>
      <c r="E683" s="178" t="s">
        <v>3</v>
      </c>
      <c r="F683" s="179" t="s">
        <v>137</v>
      </c>
      <c r="G683" s="14"/>
      <c r="H683" s="180">
        <v>5.7300000000000004</v>
      </c>
      <c r="I683" s="14"/>
      <c r="J683" s="14"/>
      <c r="K683" s="14"/>
      <c r="L683" s="177"/>
      <c r="M683" s="181"/>
      <c r="N683" s="182"/>
      <c r="O683" s="182"/>
      <c r="P683" s="182"/>
      <c r="Q683" s="182"/>
      <c r="R683" s="182"/>
      <c r="S683" s="182"/>
      <c r="T683" s="18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178" t="s">
        <v>135</v>
      </c>
      <c r="AU683" s="178" t="s">
        <v>131</v>
      </c>
      <c r="AV683" s="14" t="s">
        <v>138</v>
      </c>
      <c r="AW683" s="14" t="s">
        <v>30</v>
      </c>
      <c r="AX683" s="14" t="s">
        <v>69</v>
      </c>
      <c r="AY683" s="178" t="s">
        <v>122</v>
      </c>
    </row>
    <row r="684" s="15" customFormat="1">
      <c r="A684" s="15"/>
      <c r="B684" s="184"/>
      <c r="C684" s="15"/>
      <c r="D684" s="170" t="s">
        <v>135</v>
      </c>
      <c r="E684" s="185" t="s">
        <v>3</v>
      </c>
      <c r="F684" s="186" t="s">
        <v>145</v>
      </c>
      <c r="G684" s="15"/>
      <c r="H684" s="187">
        <v>33.880000000000003</v>
      </c>
      <c r="I684" s="15"/>
      <c r="J684" s="15"/>
      <c r="K684" s="15"/>
      <c r="L684" s="184"/>
      <c r="M684" s="188"/>
      <c r="N684" s="189"/>
      <c r="O684" s="189"/>
      <c r="P684" s="189"/>
      <c r="Q684" s="189"/>
      <c r="R684" s="189"/>
      <c r="S684" s="189"/>
      <c r="T684" s="190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185" t="s">
        <v>135</v>
      </c>
      <c r="AU684" s="185" t="s">
        <v>131</v>
      </c>
      <c r="AV684" s="15" t="s">
        <v>130</v>
      </c>
      <c r="AW684" s="15" t="s">
        <v>30</v>
      </c>
      <c r="AX684" s="15" t="s">
        <v>74</v>
      </c>
      <c r="AY684" s="185" t="s">
        <v>122</v>
      </c>
    </row>
    <row r="685" s="2" customFormat="1" ht="16.5" customHeight="1">
      <c r="A685" s="33"/>
      <c r="B685" s="152"/>
      <c r="C685" s="153" t="s">
        <v>1135</v>
      </c>
      <c r="D685" s="153" t="s">
        <v>125</v>
      </c>
      <c r="E685" s="154" t="s">
        <v>1136</v>
      </c>
      <c r="F685" s="155" t="s">
        <v>1137</v>
      </c>
      <c r="G685" s="156" t="s">
        <v>128</v>
      </c>
      <c r="H685" s="157">
        <v>32.645000000000003</v>
      </c>
      <c r="I685" s="158">
        <v>132</v>
      </c>
      <c r="J685" s="158">
        <f>ROUND(I685*H685,2)</f>
        <v>4309.1400000000003</v>
      </c>
      <c r="K685" s="155" t="s">
        <v>129</v>
      </c>
      <c r="L685" s="34"/>
      <c r="M685" s="159" t="s">
        <v>3</v>
      </c>
      <c r="N685" s="160" t="s">
        <v>41</v>
      </c>
      <c r="O685" s="161">
        <v>0.29499999999999998</v>
      </c>
      <c r="P685" s="161">
        <f>O685*H685</f>
        <v>9.630275000000001</v>
      </c>
      <c r="Q685" s="161">
        <v>0</v>
      </c>
      <c r="R685" s="161">
        <f>Q685*H685</f>
        <v>0</v>
      </c>
      <c r="S685" s="161">
        <v>0.081500000000000003</v>
      </c>
      <c r="T685" s="162">
        <f>S685*H685</f>
        <v>2.6605675000000004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163" t="s">
        <v>231</v>
      </c>
      <c r="AT685" s="163" t="s">
        <v>125</v>
      </c>
      <c r="AU685" s="163" t="s">
        <v>131</v>
      </c>
      <c r="AY685" s="20" t="s">
        <v>122</v>
      </c>
      <c r="BE685" s="164">
        <f>IF(N685="základní",J685,0)</f>
        <v>0</v>
      </c>
      <c r="BF685" s="164">
        <f>IF(N685="snížená",J685,0)</f>
        <v>4309.1400000000003</v>
      </c>
      <c r="BG685" s="164">
        <f>IF(N685="zákl. přenesená",J685,0)</f>
        <v>0</v>
      </c>
      <c r="BH685" s="164">
        <f>IF(N685="sníž. přenesená",J685,0)</f>
        <v>0</v>
      </c>
      <c r="BI685" s="164">
        <f>IF(N685="nulová",J685,0)</f>
        <v>0</v>
      </c>
      <c r="BJ685" s="20" t="s">
        <v>131</v>
      </c>
      <c r="BK685" s="164">
        <f>ROUND(I685*H685,2)</f>
        <v>4309.1400000000003</v>
      </c>
      <c r="BL685" s="20" t="s">
        <v>231</v>
      </c>
      <c r="BM685" s="163" t="s">
        <v>1138</v>
      </c>
    </row>
    <row r="686" s="2" customFormat="1">
      <c r="A686" s="33"/>
      <c r="B686" s="34"/>
      <c r="C686" s="33"/>
      <c r="D686" s="165" t="s">
        <v>133</v>
      </c>
      <c r="E686" s="33"/>
      <c r="F686" s="166" t="s">
        <v>1139</v>
      </c>
      <c r="G686" s="33"/>
      <c r="H686" s="33"/>
      <c r="I686" s="33"/>
      <c r="J686" s="33"/>
      <c r="K686" s="33"/>
      <c r="L686" s="34"/>
      <c r="M686" s="167"/>
      <c r="N686" s="168"/>
      <c r="O686" s="66"/>
      <c r="P686" s="66"/>
      <c r="Q686" s="66"/>
      <c r="R686" s="66"/>
      <c r="S686" s="66"/>
      <c r="T686" s="67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T686" s="20" t="s">
        <v>133</v>
      </c>
      <c r="AU686" s="20" t="s">
        <v>131</v>
      </c>
    </row>
    <row r="687" s="13" customFormat="1">
      <c r="A687" s="13"/>
      <c r="B687" s="169"/>
      <c r="C687" s="13"/>
      <c r="D687" s="170" t="s">
        <v>135</v>
      </c>
      <c r="E687" s="171" t="s">
        <v>3</v>
      </c>
      <c r="F687" s="172" t="s">
        <v>246</v>
      </c>
      <c r="G687" s="13"/>
      <c r="H687" s="173">
        <v>8.7750000000000004</v>
      </c>
      <c r="I687" s="13"/>
      <c r="J687" s="13"/>
      <c r="K687" s="13"/>
      <c r="L687" s="169"/>
      <c r="M687" s="174"/>
      <c r="N687" s="175"/>
      <c r="O687" s="175"/>
      <c r="P687" s="175"/>
      <c r="Q687" s="175"/>
      <c r="R687" s="175"/>
      <c r="S687" s="175"/>
      <c r="T687" s="17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171" t="s">
        <v>135</v>
      </c>
      <c r="AU687" s="171" t="s">
        <v>131</v>
      </c>
      <c r="AV687" s="13" t="s">
        <v>131</v>
      </c>
      <c r="AW687" s="13" t="s">
        <v>30</v>
      </c>
      <c r="AX687" s="13" t="s">
        <v>69</v>
      </c>
      <c r="AY687" s="171" t="s">
        <v>122</v>
      </c>
    </row>
    <row r="688" s="14" customFormat="1">
      <c r="A688" s="14"/>
      <c r="B688" s="177"/>
      <c r="C688" s="14"/>
      <c r="D688" s="170" t="s">
        <v>135</v>
      </c>
      <c r="E688" s="178" t="s">
        <v>3</v>
      </c>
      <c r="F688" s="179" t="s">
        <v>137</v>
      </c>
      <c r="G688" s="14"/>
      <c r="H688" s="180">
        <v>8.7750000000000004</v>
      </c>
      <c r="I688" s="14"/>
      <c r="J688" s="14"/>
      <c r="K688" s="14"/>
      <c r="L688" s="177"/>
      <c r="M688" s="181"/>
      <c r="N688" s="182"/>
      <c r="O688" s="182"/>
      <c r="P688" s="182"/>
      <c r="Q688" s="182"/>
      <c r="R688" s="182"/>
      <c r="S688" s="182"/>
      <c r="T688" s="183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178" t="s">
        <v>135</v>
      </c>
      <c r="AU688" s="178" t="s">
        <v>131</v>
      </c>
      <c r="AV688" s="14" t="s">
        <v>138</v>
      </c>
      <c r="AW688" s="14" t="s">
        <v>30</v>
      </c>
      <c r="AX688" s="14" t="s">
        <v>69</v>
      </c>
      <c r="AY688" s="178" t="s">
        <v>122</v>
      </c>
    </row>
    <row r="689" s="13" customFormat="1">
      <c r="A689" s="13"/>
      <c r="B689" s="169"/>
      <c r="C689" s="13"/>
      <c r="D689" s="170" t="s">
        <v>135</v>
      </c>
      <c r="E689" s="171" t="s">
        <v>3</v>
      </c>
      <c r="F689" s="172" t="s">
        <v>247</v>
      </c>
      <c r="G689" s="13"/>
      <c r="H689" s="173">
        <v>18.140000000000001</v>
      </c>
      <c r="I689" s="13"/>
      <c r="J689" s="13"/>
      <c r="K689" s="13"/>
      <c r="L689" s="169"/>
      <c r="M689" s="174"/>
      <c r="N689" s="175"/>
      <c r="O689" s="175"/>
      <c r="P689" s="175"/>
      <c r="Q689" s="175"/>
      <c r="R689" s="175"/>
      <c r="S689" s="175"/>
      <c r="T689" s="17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171" t="s">
        <v>135</v>
      </c>
      <c r="AU689" s="171" t="s">
        <v>131</v>
      </c>
      <c r="AV689" s="13" t="s">
        <v>131</v>
      </c>
      <c r="AW689" s="13" t="s">
        <v>30</v>
      </c>
      <c r="AX689" s="13" t="s">
        <v>69</v>
      </c>
      <c r="AY689" s="171" t="s">
        <v>122</v>
      </c>
    </row>
    <row r="690" s="14" customFormat="1">
      <c r="A690" s="14"/>
      <c r="B690" s="177"/>
      <c r="C690" s="14"/>
      <c r="D690" s="170" t="s">
        <v>135</v>
      </c>
      <c r="E690" s="178" t="s">
        <v>3</v>
      </c>
      <c r="F690" s="179" t="s">
        <v>137</v>
      </c>
      <c r="G690" s="14"/>
      <c r="H690" s="180">
        <v>18.140000000000001</v>
      </c>
      <c r="I690" s="14"/>
      <c r="J690" s="14"/>
      <c r="K690" s="14"/>
      <c r="L690" s="177"/>
      <c r="M690" s="181"/>
      <c r="N690" s="182"/>
      <c r="O690" s="182"/>
      <c r="P690" s="182"/>
      <c r="Q690" s="182"/>
      <c r="R690" s="182"/>
      <c r="S690" s="182"/>
      <c r="T690" s="18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178" t="s">
        <v>135</v>
      </c>
      <c r="AU690" s="178" t="s">
        <v>131</v>
      </c>
      <c r="AV690" s="14" t="s">
        <v>138</v>
      </c>
      <c r="AW690" s="14" t="s">
        <v>30</v>
      </c>
      <c r="AX690" s="14" t="s">
        <v>69</v>
      </c>
      <c r="AY690" s="178" t="s">
        <v>122</v>
      </c>
    </row>
    <row r="691" s="13" customFormat="1">
      <c r="A691" s="13"/>
      <c r="B691" s="169"/>
      <c r="C691" s="13"/>
      <c r="D691" s="170" t="s">
        <v>135</v>
      </c>
      <c r="E691" s="171" t="s">
        <v>3</v>
      </c>
      <c r="F691" s="172" t="s">
        <v>173</v>
      </c>
      <c r="G691" s="13"/>
      <c r="H691" s="173">
        <v>5.7300000000000004</v>
      </c>
      <c r="I691" s="13"/>
      <c r="J691" s="13"/>
      <c r="K691" s="13"/>
      <c r="L691" s="169"/>
      <c r="M691" s="174"/>
      <c r="N691" s="175"/>
      <c r="O691" s="175"/>
      <c r="P691" s="175"/>
      <c r="Q691" s="175"/>
      <c r="R691" s="175"/>
      <c r="S691" s="175"/>
      <c r="T691" s="17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171" t="s">
        <v>135</v>
      </c>
      <c r="AU691" s="171" t="s">
        <v>131</v>
      </c>
      <c r="AV691" s="13" t="s">
        <v>131</v>
      </c>
      <c r="AW691" s="13" t="s">
        <v>30</v>
      </c>
      <c r="AX691" s="13" t="s">
        <v>69</v>
      </c>
      <c r="AY691" s="171" t="s">
        <v>122</v>
      </c>
    </row>
    <row r="692" s="14" customFormat="1">
      <c r="A692" s="14"/>
      <c r="B692" s="177"/>
      <c r="C692" s="14"/>
      <c r="D692" s="170" t="s">
        <v>135</v>
      </c>
      <c r="E692" s="178" t="s">
        <v>3</v>
      </c>
      <c r="F692" s="179" t="s">
        <v>137</v>
      </c>
      <c r="G692" s="14"/>
      <c r="H692" s="180">
        <v>5.7300000000000004</v>
      </c>
      <c r="I692" s="14"/>
      <c r="J692" s="14"/>
      <c r="K692" s="14"/>
      <c r="L692" s="177"/>
      <c r="M692" s="181"/>
      <c r="N692" s="182"/>
      <c r="O692" s="182"/>
      <c r="P692" s="182"/>
      <c r="Q692" s="182"/>
      <c r="R692" s="182"/>
      <c r="S692" s="182"/>
      <c r="T692" s="18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178" t="s">
        <v>135</v>
      </c>
      <c r="AU692" s="178" t="s">
        <v>131</v>
      </c>
      <c r="AV692" s="14" t="s">
        <v>138</v>
      </c>
      <c r="AW692" s="14" t="s">
        <v>30</v>
      </c>
      <c r="AX692" s="14" t="s">
        <v>69</v>
      </c>
      <c r="AY692" s="178" t="s">
        <v>122</v>
      </c>
    </row>
    <row r="693" s="15" customFormat="1">
      <c r="A693" s="15"/>
      <c r="B693" s="184"/>
      <c r="C693" s="15"/>
      <c r="D693" s="170" t="s">
        <v>135</v>
      </c>
      <c r="E693" s="185" t="s">
        <v>3</v>
      </c>
      <c r="F693" s="186" t="s">
        <v>145</v>
      </c>
      <c r="G693" s="15"/>
      <c r="H693" s="187">
        <v>32.644999999999996</v>
      </c>
      <c r="I693" s="15"/>
      <c r="J693" s="15"/>
      <c r="K693" s="15"/>
      <c r="L693" s="184"/>
      <c r="M693" s="188"/>
      <c r="N693" s="189"/>
      <c r="O693" s="189"/>
      <c r="P693" s="189"/>
      <c r="Q693" s="189"/>
      <c r="R693" s="189"/>
      <c r="S693" s="189"/>
      <c r="T693" s="190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185" t="s">
        <v>135</v>
      </c>
      <c r="AU693" s="185" t="s">
        <v>131</v>
      </c>
      <c r="AV693" s="15" t="s">
        <v>130</v>
      </c>
      <c r="AW693" s="15" t="s">
        <v>30</v>
      </c>
      <c r="AX693" s="15" t="s">
        <v>74</v>
      </c>
      <c r="AY693" s="185" t="s">
        <v>122</v>
      </c>
    </row>
    <row r="694" s="2" customFormat="1" ht="24.15" customHeight="1">
      <c r="A694" s="33"/>
      <c r="B694" s="152"/>
      <c r="C694" s="153" t="s">
        <v>1140</v>
      </c>
      <c r="D694" s="153" t="s">
        <v>125</v>
      </c>
      <c r="E694" s="154" t="s">
        <v>1141</v>
      </c>
      <c r="F694" s="155" t="s">
        <v>1142</v>
      </c>
      <c r="G694" s="156" t="s">
        <v>128</v>
      </c>
      <c r="H694" s="157">
        <v>33.880000000000003</v>
      </c>
      <c r="I694" s="158">
        <v>643</v>
      </c>
      <c r="J694" s="158">
        <f>ROUND(I694*H694,2)</f>
        <v>21784.84</v>
      </c>
      <c r="K694" s="155" t="s">
        <v>129</v>
      </c>
      <c r="L694" s="34"/>
      <c r="M694" s="159" t="s">
        <v>3</v>
      </c>
      <c r="N694" s="160" t="s">
        <v>41</v>
      </c>
      <c r="O694" s="161">
        <v>0.66400000000000003</v>
      </c>
      <c r="P694" s="161">
        <f>O694*H694</f>
        <v>22.496320000000004</v>
      </c>
      <c r="Q694" s="161">
        <v>0.0060499999999999998</v>
      </c>
      <c r="R694" s="161">
        <f>Q694*H694</f>
        <v>0.20497400000000002</v>
      </c>
      <c r="S694" s="161">
        <v>0</v>
      </c>
      <c r="T694" s="162">
        <f>S694*H694</f>
        <v>0</v>
      </c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R694" s="163" t="s">
        <v>231</v>
      </c>
      <c r="AT694" s="163" t="s">
        <v>125</v>
      </c>
      <c r="AU694" s="163" t="s">
        <v>131</v>
      </c>
      <c r="AY694" s="20" t="s">
        <v>122</v>
      </c>
      <c r="BE694" s="164">
        <f>IF(N694="základní",J694,0)</f>
        <v>0</v>
      </c>
      <c r="BF694" s="164">
        <f>IF(N694="snížená",J694,0)</f>
        <v>21784.84</v>
      </c>
      <c r="BG694" s="164">
        <f>IF(N694="zákl. přenesená",J694,0)</f>
        <v>0</v>
      </c>
      <c r="BH694" s="164">
        <f>IF(N694="sníž. přenesená",J694,0)</f>
        <v>0</v>
      </c>
      <c r="BI694" s="164">
        <f>IF(N694="nulová",J694,0)</f>
        <v>0</v>
      </c>
      <c r="BJ694" s="20" t="s">
        <v>131</v>
      </c>
      <c r="BK694" s="164">
        <f>ROUND(I694*H694,2)</f>
        <v>21784.84</v>
      </c>
      <c r="BL694" s="20" t="s">
        <v>231</v>
      </c>
      <c r="BM694" s="163" t="s">
        <v>1143</v>
      </c>
    </row>
    <row r="695" s="2" customFormat="1">
      <c r="A695" s="33"/>
      <c r="B695" s="34"/>
      <c r="C695" s="33"/>
      <c r="D695" s="165" t="s">
        <v>133</v>
      </c>
      <c r="E695" s="33"/>
      <c r="F695" s="166" t="s">
        <v>1144</v>
      </c>
      <c r="G695" s="33"/>
      <c r="H695" s="33"/>
      <c r="I695" s="33"/>
      <c r="J695" s="33"/>
      <c r="K695" s="33"/>
      <c r="L695" s="34"/>
      <c r="M695" s="167"/>
      <c r="N695" s="168"/>
      <c r="O695" s="66"/>
      <c r="P695" s="66"/>
      <c r="Q695" s="66"/>
      <c r="R695" s="66"/>
      <c r="S695" s="66"/>
      <c r="T695" s="67"/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T695" s="20" t="s">
        <v>133</v>
      </c>
      <c r="AU695" s="20" t="s">
        <v>131</v>
      </c>
    </row>
    <row r="696" s="2" customFormat="1" ht="16.5" customHeight="1">
      <c r="A696" s="33"/>
      <c r="B696" s="152"/>
      <c r="C696" s="191" t="s">
        <v>1145</v>
      </c>
      <c r="D696" s="191" t="s">
        <v>318</v>
      </c>
      <c r="E696" s="192" t="s">
        <v>1146</v>
      </c>
      <c r="F696" s="193" t="s">
        <v>1147</v>
      </c>
      <c r="G696" s="194" t="s">
        <v>128</v>
      </c>
      <c r="H696" s="195">
        <v>37.268000000000001</v>
      </c>
      <c r="I696" s="196">
        <v>617</v>
      </c>
      <c r="J696" s="196">
        <f>ROUND(I696*H696,2)</f>
        <v>22994.360000000001</v>
      </c>
      <c r="K696" s="193" t="s">
        <v>129</v>
      </c>
      <c r="L696" s="197"/>
      <c r="M696" s="198" t="s">
        <v>3</v>
      </c>
      <c r="N696" s="199" t="s">
        <v>41</v>
      </c>
      <c r="O696" s="161">
        <v>0</v>
      </c>
      <c r="P696" s="161">
        <f>O696*H696</f>
        <v>0</v>
      </c>
      <c r="Q696" s="161">
        <v>0.0129</v>
      </c>
      <c r="R696" s="161">
        <f>Q696*H696</f>
        <v>0.4807572</v>
      </c>
      <c r="S696" s="161">
        <v>0</v>
      </c>
      <c r="T696" s="162">
        <f>S696*H696</f>
        <v>0</v>
      </c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R696" s="163" t="s">
        <v>321</v>
      </c>
      <c r="AT696" s="163" t="s">
        <v>318</v>
      </c>
      <c r="AU696" s="163" t="s">
        <v>131</v>
      </c>
      <c r="AY696" s="20" t="s">
        <v>122</v>
      </c>
      <c r="BE696" s="164">
        <f>IF(N696="základní",J696,0)</f>
        <v>0</v>
      </c>
      <c r="BF696" s="164">
        <f>IF(N696="snížená",J696,0)</f>
        <v>22994.360000000001</v>
      </c>
      <c r="BG696" s="164">
        <f>IF(N696="zákl. přenesená",J696,0)</f>
        <v>0</v>
      </c>
      <c r="BH696" s="164">
        <f>IF(N696="sníž. přenesená",J696,0)</f>
        <v>0</v>
      </c>
      <c r="BI696" s="164">
        <f>IF(N696="nulová",J696,0)</f>
        <v>0</v>
      </c>
      <c r="BJ696" s="20" t="s">
        <v>131</v>
      </c>
      <c r="BK696" s="164">
        <f>ROUND(I696*H696,2)</f>
        <v>22994.360000000001</v>
      </c>
      <c r="BL696" s="20" t="s">
        <v>231</v>
      </c>
      <c r="BM696" s="163" t="s">
        <v>1148</v>
      </c>
    </row>
    <row r="697" s="13" customFormat="1">
      <c r="A697" s="13"/>
      <c r="B697" s="169"/>
      <c r="C697" s="13"/>
      <c r="D697" s="170" t="s">
        <v>135</v>
      </c>
      <c r="E697" s="171" t="s">
        <v>3</v>
      </c>
      <c r="F697" s="172" t="s">
        <v>1149</v>
      </c>
      <c r="G697" s="13"/>
      <c r="H697" s="173">
        <v>37.268000000000001</v>
      </c>
      <c r="I697" s="13"/>
      <c r="J697" s="13"/>
      <c r="K697" s="13"/>
      <c r="L697" s="169"/>
      <c r="M697" s="174"/>
      <c r="N697" s="175"/>
      <c r="O697" s="175"/>
      <c r="P697" s="175"/>
      <c r="Q697" s="175"/>
      <c r="R697" s="175"/>
      <c r="S697" s="175"/>
      <c r="T697" s="17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71" t="s">
        <v>135</v>
      </c>
      <c r="AU697" s="171" t="s">
        <v>131</v>
      </c>
      <c r="AV697" s="13" t="s">
        <v>131</v>
      </c>
      <c r="AW697" s="13" t="s">
        <v>30</v>
      </c>
      <c r="AX697" s="13" t="s">
        <v>69</v>
      </c>
      <c r="AY697" s="171" t="s">
        <v>122</v>
      </c>
    </row>
    <row r="698" s="15" customFormat="1">
      <c r="A698" s="15"/>
      <c r="B698" s="184"/>
      <c r="C698" s="15"/>
      <c r="D698" s="170" t="s">
        <v>135</v>
      </c>
      <c r="E698" s="185" t="s">
        <v>3</v>
      </c>
      <c r="F698" s="186" t="s">
        <v>145</v>
      </c>
      <c r="G698" s="15"/>
      <c r="H698" s="187">
        <v>37.268000000000001</v>
      </c>
      <c r="I698" s="15"/>
      <c r="J698" s="15"/>
      <c r="K698" s="15"/>
      <c r="L698" s="184"/>
      <c r="M698" s="188"/>
      <c r="N698" s="189"/>
      <c r="O698" s="189"/>
      <c r="P698" s="189"/>
      <c r="Q698" s="189"/>
      <c r="R698" s="189"/>
      <c r="S698" s="189"/>
      <c r="T698" s="190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185" t="s">
        <v>135</v>
      </c>
      <c r="AU698" s="185" t="s">
        <v>131</v>
      </c>
      <c r="AV698" s="15" t="s">
        <v>130</v>
      </c>
      <c r="AW698" s="15" t="s">
        <v>30</v>
      </c>
      <c r="AX698" s="15" t="s">
        <v>74</v>
      </c>
      <c r="AY698" s="185" t="s">
        <v>122</v>
      </c>
    </row>
    <row r="699" s="2" customFormat="1" ht="21.75" customHeight="1">
      <c r="A699" s="33"/>
      <c r="B699" s="152"/>
      <c r="C699" s="153" t="s">
        <v>1150</v>
      </c>
      <c r="D699" s="153" t="s">
        <v>125</v>
      </c>
      <c r="E699" s="154" t="s">
        <v>1151</v>
      </c>
      <c r="F699" s="155" t="s">
        <v>1152</v>
      </c>
      <c r="G699" s="156" t="s">
        <v>128</v>
      </c>
      <c r="H699" s="157">
        <v>33.880000000000003</v>
      </c>
      <c r="I699" s="158">
        <v>86.299999999999997</v>
      </c>
      <c r="J699" s="158">
        <f>ROUND(I699*H699,2)</f>
        <v>2923.8400000000001</v>
      </c>
      <c r="K699" s="155" t="s">
        <v>129</v>
      </c>
      <c r="L699" s="34"/>
      <c r="M699" s="159" t="s">
        <v>3</v>
      </c>
      <c r="N699" s="160" t="s">
        <v>41</v>
      </c>
      <c r="O699" s="161">
        <v>0.13</v>
      </c>
      <c r="P699" s="161">
        <f>O699*H699</f>
        <v>4.4044000000000008</v>
      </c>
      <c r="Q699" s="161">
        <v>0</v>
      </c>
      <c r="R699" s="161">
        <f>Q699*H699</f>
        <v>0</v>
      </c>
      <c r="S699" s="161">
        <v>0</v>
      </c>
      <c r="T699" s="162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163" t="s">
        <v>231</v>
      </c>
      <c r="AT699" s="163" t="s">
        <v>125</v>
      </c>
      <c r="AU699" s="163" t="s">
        <v>131</v>
      </c>
      <c r="AY699" s="20" t="s">
        <v>122</v>
      </c>
      <c r="BE699" s="164">
        <f>IF(N699="základní",J699,0)</f>
        <v>0</v>
      </c>
      <c r="BF699" s="164">
        <f>IF(N699="snížená",J699,0)</f>
        <v>2923.8400000000001</v>
      </c>
      <c r="BG699" s="164">
        <f>IF(N699="zákl. přenesená",J699,0)</f>
        <v>0</v>
      </c>
      <c r="BH699" s="164">
        <f>IF(N699="sníž. přenesená",J699,0)</f>
        <v>0</v>
      </c>
      <c r="BI699" s="164">
        <f>IF(N699="nulová",J699,0)</f>
        <v>0</v>
      </c>
      <c r="BJ699" s="20" t="s">
        <v>131</v>
      </c>
      <c r="BK699" s="164">
        <f>ROUND(I699*H699,2)</f>
        <v>2923.8400000000001</v>
      </c>
      <c r="BL699" s="20" t="s">
        <v>231</v>
      </c>
      <c r="BM699" s="163" t="s">
        <v>1153</v>
      </c>
    </row>
    <row r="700" s="2" customFormat="1">
      <c r="A700" s="33"/>
      <c r="B700" s="34"/>
      <c r="C700" s="33"/>
      <c r="D700" s="165" t="s">
        <v>133</v>
      </c>
      <c r="E700" s="33"/>
      <c r="F700" s="166" t="s">
        <v>1154</v>
      </c>
      <c r="G700" s="33"/>
      <c r="H700" s="33"/>
      <c r="I700" s="33"/>
      <c r="J700" s="33"/>
      <c r="K700" s="33"/>
      <c r="L700" s="34"/>
      <c r="M700" s="167"/>
      <c r="N700" s="168"/>
      <c r="O700" s="66"/>
      <c r="P700" s="66"/>
      <c r="Q700" s="66"/>
      <c r="R700" s="66"/>
      <c r="S700" s="66"/>
      <c r="T700" s="67"/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T700" s="20" t="s">
        <v>133</v>
      </c>
      <c r="AU700" s="20" t="s">
        <v>131</v>
      </c>
    </row>
    <row r="701" s="2" customFormat="1" ht="21.75" customHeight="1">
      <c r="A701" s="33"/>
      <c r="B701" s="152"/>
      <c r="C701" s="153" t="s">
        <v>1155</v>
      </c>
      <c r="D701" s="153" t="s">
        <v>125</v>
      </c>
      <c r="E701" s="154" t="s">
        <v>1156</v>
      </c>
      <c r="F701" s="155" t="s">
        <v>1157</v>
      </c>
      <c r="G701" s="156" t="s">
        <v>128</v>
      </c>
      <c r="H701" s="157">
        <v>33.880000000000003</v>
      </c>
      <c r="I701" s="158">
        <v>408</v>
      </c>
      <c r="J701" s="158">
        <f>ROUND(I701*H701,2)</f>
        <v>13823.040000000001</v>
      </c>
      <c r="K701" s="155" t="s">
        <v>129</v>
      </c>
      <c r="L701" s="34"/>
      <c r="M701" s="159" t="s">
        <v>3</v>
      </c>
      <c r="N701" s="160" t="s">
        <v>41</v>
      </c>
      <c r="O701" s="161">
        <v>0.61499999999999999</v>
      </c>
      <c r="P701" s="161">
        <f>O701*H701</f>
        <v>20.836200000000002</v>
      </c>
      <c r="Q701" s="161">
        <v>0</v>
      </c>
      <c r="R701" s="161">
        <f>Q701*H701</f>
        <v>0</v>
      </c>
      <c r="S701" s="161">
        <v>0</v>
      </c>
      <c r="T701" s="162">
        <f>S701*H701</f>
        <v>0</v>
      </c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R701" s="163" t="s">
        <v>231</v>
      </c>
      <c r="AT701" s="163" t="s">
        <v>125</v>
      </c>
      <c r="AU701" s="163" t="s">
        <v>131</v>
      </c>
      <c r="AY701" s="20" t="s">
        <v>122</v>
      </c>
      <c r="BE701" s="164">
        <f>IF(N701="základní",J701,0)</f>
        <v>0</v>
      </c>
      <c r="BF701" s="164">
        <f>IF(N701="snížená",J701,0)</f>
        <v>13823.040000000001</v>
      </c>
      <c r="BG701" s="164">
        <f>IF(N701="zákl. přenesená",J701,0)</f>
        <v>0</v>
      </c>
      <c r="BH701" s="164">
        <f>IF(N701="sníž. přenesená",J701,0)</f>
        <v>0</v>
      </c>
      <c r="BI701" s="164">
        <f>IF(N701="nulová",J701,0)</f>
        <v>0</v>
      </c>
      <c r="BJ701" s="20" t="s">
        <v>131</v>
      </c>
      <c r="BK701" s="164">
        <f>ROUND(I701*H701,2)</f>
        <v>13823.040000000001</v>
      </c>
      <c r="BL701" s="20" t="s">
        <v>231</v>
      </c>
      <c r="BM701" s="163" t="s">
        <v>1158</v>
      </c>
    </row>
    <row r="702" s="2" customFormat="1">
      <c r="A702" s="33"/>
      <c r="B702" s="34"/>
      <c r="C702" s="33"/>
      <c r="D702" s="165" t="s">
        <v>133</v>
      </c>
      <c r="E702" s="33"/>
      <c r="F702" s="166" t="s">
        <v>1159</v>
      </c>
      <c r="G702" s="33"/>
      <c r="H702" s="33"/>
      <c r="I702" s="33"/>
      <c r="J702" s="33"/>
      <c r="K702" s="33"/>
      <c r="L702" s="34"/>
      <c r="M702" s="167"/>
      <c r="N702" s="168"/>
      <c r="O702" s="66"/>
      <c r="P702" s="66"/>
      <c r="Q702" s="66"/>
      <c r="R702" s="66"/>
      <c r="S702" s="66"/>
      <c r="T702" s="67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T702" s="20" t="s">
        <v>133</v>
      </c>
      <c r="AU702" s="20" t="s">
        <v>131</v>
      </c>
    </row>
    <row r="703" s="2" customFormat="1" ht="16.5" customHeight="1">
      <c r="A703" s="33"/>
      <c r="B703" s="152"/>
      <c r="C703" s="153" t="s">
        <v>1160</v>
      </c>
      <c r="D703" s="153" t="s">
        <v>125</v>
      </c>
      <c r="E703" s="154" t="s">
        <v>1161</v>
      </c>
      <c r="F703" s="155" t="s">
        <v>1162</v>
      </c>
      <c r="G703" s="156" t="s">
        <v>181</v>
      </c>
      <c r="H703" s="157">
        <v>37.5</v>
      </c>
      <c r="I703" s="158">
        <v>197</v>
      </c>
      <c r="J703" s="158">
        <f>ROUND(I703*H703,2)</f>
        <v>7387.5</v>
      </c>
      <c r="K703" s="155" t="s">
        <v>129</v>
      </c>
      <c r="L703" s="34"/>
      <c r="M703" s="159" t="s">
        <v>3</v>
      </c>
      <c r="N703" s="160" t="s">
        <v>41</v>
      </c>
      <c r="O703" s="161">
        <v>0.248</v>
      </c>
      <c r="P703" s="161">
        <f>O703*H703</f>
        <v>9.3000000000000007</v>
      </c>
      <c r="Q703" s="161">
        <v>0.00055000000000000003</v>
      </c>
      <c r="R703" s="161">
        <f>Q703*H703</f>
        <v>0.020625000000000001</v>
      </c>
      <c r="S703" s="161">
        <v>0</v>
      </c>
      <c r="T703" s="162">
        <f>S703*H703</f>
        <v>0</v>
      </c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R703" s="163" t="s">
        <v>231</v>
      </c>
      <c r="AT703" s="163" t="s">
        <v>125</v>
      </c>
      <c r="AU703" s="163" t="s">
        <v>131</v>
      </c>
      <c r="AY703" s="20" t="s">
        <v>122</v>
      </c>
      <c r="BE703" s="164">
        <f>IF(N703="základní",J703,0)</f>
        <v>0</v>
      </c>
      <c r="BF703" s="164">
        <f>IF(N703="snížená",J703,0)</f>
        <v>7387.5</v>
      </c>
      <c r="BG703" s="164">
        <f>IF(N703="zákl. přenesená",J703,0)</f>
        <v>0</v>
      </c>
      <c r="BH703" s="164">
        <f>IF(N703="sníž. přenesená",J703,0)</f>
        <v>0</v>
      </c>
      <c r="BI703" s="164">
        <f>IF(N703="nulová",J703,0)</f>
        <v>0</v>
      </c>
      <c r="BJ703" s="20" t="s">
        <v>131</v>
      </c>
      <c r="BK703" s="164">
        <f>ROUND(I703*H703,2)</f>
        <v>7387.5</v>
      </c>
      <c r="BL703" s="20" t="s">
        <v>231</v>
      </c>
      <c r="BM703" s="163" t="s">
        <v>1163</v>
      </c>
    </row>
    <row r="704" s="2" customFormat="1">
      <c r="A704" s="33"/>
      <c r="B704" s="34"/>
      <c r="C704" s="33"/>
      <c r="D704" s="165" t="s">
        <v>133</v>
      </c>
      <c r="E704" s="33"/>
      <c r="F704" s="166" t="s">
        <v>1164</v>
      </c>
      <c r="G704" s="33"/>
      <c r="H704" s="33"/>
      <c r="I704" s="33"/>
      <c r="J704" s="33"/>
      <c r="K704" s="33"/>
      <c r="L704" s="34"/>
      <c r="M704" s="167"/>
      <c r="N704" s="168"/>
      <c r="O704" s="66"/>
      <c r="P704" s="66"/>
      <c r="Q704" s="66"/>
      <c r="R704" s="66"/>
      <c r="S704" s="66"/>
      <c r="T704" s="67"/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T704" s="20" t="s">
        <v>133</v>
      </c>
      <c r="AU704" s="20" t="s">
        <v>131</v>
      </c>
    </row>
    <row r="705" s="13" customFormat="1">
      <c r="A705" s="13"/>
      <c r="B705" s="169"/>
      <c r="C705" s="13"/>
      <c r="D705" s="170" t="s">
        <v>135</v>
      </c>
      <c r="E705" s="171" t="s">
        <v>3</v>
      </c>
      <c r="F705" s="172" t="s">
        <v>1165</v>
      </c>
      <c r="G705" s="13"/>
      <c r="H705" s="173">
        <v>37.5</v>
      </c>
      <c r="I705" s="13"/>
      <c r="J705" s="13"/>
      <c r="K705" s="13"/>
      <c r="L705" s="169"/>
      <c r="M705" s="174"/>
      <c r="N705" s="175"/>
      <c r="O705" s="175"/>
      <c r="P705" s="175"/>
      <c r="Q705" s="175"/>
      <c r="R705" s="175"/>
      <c r="S705" s="175"/>
      <c r="T705" s="17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171" t="s">
        <v>135</v>
      </c>
      <c r="AU705" s="171" t="s">
        <v>131</v>
      </c>
      <c r="AV705" s="13" t="s">
        <v>131</v>
      </c>
      <c r="AW705" s="13" t="s">
        <v>30</v>
      </c>
      <c r="AX705" s="13" t="s">
        <v>74</v>
      </c>
      <c r="AY705" s="171" t="s">
        <v>122</v>
      </c>
    </row>
    <row r="706" s="2" customFormat="1" ht="16.5" customHeight="1">
      <c r="A706" s="33"/>
      <c r="B706" s="152"/>
      <c r="C706" s="153" t="s">
        <v>1166</v>
      </c>
      <c r="D706" s="153" t="s">
        <v>125</v>
      </c>
      <c r="E706" s="154" t="s">
        <v>1167</v>
      </c>
      <c r="F706" s="155" t="s">
        <v>1168</v>
      </c>
      <c r="G706" s="156" t="s">
        <v>181</v>
      </c>
      <c r="H706" s="157">
        <v>16.34</v>
      </c>
      <c r="I706" s="158">
        <v>137</v>
      </c>
      <c r="J706" s="158">
        <f>ROUND(I706*H706,2)</f>
        <v>2238.5799999999999</v>
      </c>
      <c r="K706" s="155" t="s">
        <v>129</v>
      </c>
      <c r="L706" s="34"/>
      <c r="M706" s="159" t="s">
        <v>3</v>
      </c>
      <c r="N706" s="160" t="s">
        <v>41</v>
      </c>
      <c r="O706" s="161">
        <v>0.16</v>
      </c>
      <c r="P706" s="161">
        <f>O706*H706</f>
        <v>2.6143999999999998</v>
      </c>
      <c r="Q706" s="161">
        <v>0.00050000000000000001</v>
      </c>
      <c r="R706" s="161">
        <f>Q706*H706</f>
        <v>0.0081700000000000002</v>
      </c>
      <c r="S706" s="161">
        <v>0</v>
      </c>
      <c r="T706" s="162">
        <f>S706*H706</f>
        <v>0</v>
      </c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R706" s="163" t="s">
        <v>231</v>
      </c>
      <c r="AT706" s="163" t="s">
        <v>125</v>
      </c>
      <c r="AU706" s="163" t="s">
        <v>131</v>
      </c>
      <c r="AY706" s="20" t="s">
        <v>122</v>
      </c>
      <c r="BE706" s="164">
        <f>IF(N706="základní",J706,0)</f>
        <v>0</v>
      </c>
      <c r="BF706" s="164">
        <f>IF(N706="snížená",J706,0)</f>
        <v>2238.5799999999999</v>
      </c>
      <c r="BG706" s="164">
        <f>IF(N706="zákl. přenesená",J706,0)</f>
        <v>0</v>
      </c>
      <c r="BH706" s="164">
        <f>IF(N706="sníž. přenesená",J706,0)</f>
        <v>0</v>
      </c>
      <c r="BI706" s="164">
        <f>IF(N706="nulová",J706,0)</f>
        <v>0</v>
      </c>
      <c r="BJ706" s="20" t="s">
        <v>131</v>
      </c>
      <c r="BK706" s="164">
        <f>ROUND(I706*H706,2)</f>
        <v>2238.5799999999999</v>
      </c>
      <c r="BL706" s="20" t="s">
        <v>231</v>
      </c>
      <c r="BM706" s="163" t="s">
        <v>1169</v>
      </c>
    </row>
    <row r="707" s="2" customFormat="1">
      <c r="A707" s="33"/>
      <c r="B707" s="34"/>
      <c r="C707" s="33"/>
      <c r="D707" s="165" t="s">
        <v>133</v>
      </c>
      <c r="E707" s="33"/>
      <c r="F707" s="166" t="s">
        <v>1170</v>
      </c>
      <c r="G707" s="33"/>
      <c r="H707" s="33"/>
      <c r="I707" s="33"/>
      <c r="J707" s="33"/>
      <c r="K707" s="33"/>
      <c r="L707" s="34"/>
      <c r="M707" s="167"/>
      <c r="N707" s="168"/>
      <c r="O707" s="66"/>
      <c r="P707" s="66"/>
      <c r="Q707" s="66"/>
      <c r="R707" s="66"/>
      <c r="S707" s="66"/>
      <c r="T707" s="67"/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T707" s="20" t="s">
        <v>133</v>
      </c>
      <c r="AU707" s="20" t="s">
        <v>131</v>
      </c>
    </row>
    <row r="708" s="13" customFormat="1">
      <c r="A708" s="13"/>
      <c r="B708" s="169"/>
      <c r="C708" s="13"/>
      <c r="D708" s="170" t="s">
        <v>135</v>
      </c>
      <c r="E708" s="171" t="s">
        <v>3</v>
      </c>
      <c r="F708" s="172" t="s">
        <v>1171</v>
      </c>
      <c r="G708" s="13"/>
      <c r="H708" s="173">
        <v>16.34</v>
      </c>
      <c r="I708" s="13"/>
      <c r="J708" s="13"/>
      <c r="K708" s="13"/>
      <c r="L708" s="169"/>
      <c r="M708" s="174"/>
      <c r="N708" s="175"/>
      <c r="O708" s="175"/>
      <c r="P708" s="175"/>
      <c r="Q708" s="175"/>
      <c r="R708" s="175"/>
      <c r="S708" s="175"/>
      <c r="T708" s="176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171" t="s">
        <v>135</v>
      </c>
      <c r="AU708" s="171" t="s">
        <v>131</v>
      </c>
      <c r="AV708" s="13" t="s">
        <v>131</v>
      </c>
      <c r="AW708" s="13" t="s">
        <v>30</v>
      </c>
      <c r="AX708" s="13" t="s">
        <v>74</v>
      </c>
      <c r="AY708" s="171" t="s">
        <v>122</v>
      </c>
    </row>
    <row r="709" s="2" customFormat="1" ht="24.15" customHeight="1">
      <c r="A709" s="33"/>
      <c r="B709" s="152"/>
      <c r="C709" s="153" t="s">
        <v>1172</v>
      </c>
      <c r="D709" s="153" t="s">
        <v>125</v>
      </c>
      <c r="E709" s="154" t="s">
        <v>1173</v>
      </c>
      <c r="F709" s="155" t="s">
        <v>1174</v>
      </c>
      <c r="G709" s="156" t="s">
        <v>327</v>
      </c>
      <c r="H709" s="157">
        <v>775.178</v>
      </c>
      <c r="I709" s="158">
        <v>3.54</v>
      </c>
      <c r="J709" s="158">
        <f>ROUND(I709*H709,2)</f>
        <v>2744.1300000000001</v>
      </c>
      <c r="K709" s="155" t="s">
        <v>129</v>
      </c>
      <c r="L709" s="34"/>
      <c r="M709" s="159" t="s">
        <v>3</v>
      </c>
      <c r="N709" s="160" t="s">
        <v>41</v>
      </c>
      <c r="O709" s="161">
        <v>0</v>
      </c>
      <c r="P709" s="161">
        <f>O709*H709</f>
        <v>0</v>
      </c>
      <c r="Q709" s="161">
        <v>0</v>
      </c>
      <c r="R709" s="161">
        <f>Q709*H709</f>
        <v>0</v>
      </c>
      <c r="S709" s="161">
        <v>0</v>
      </c>
      <c r="T709" s="162">
        <f>S709*H709</f>
        <v>0</v>
      </c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R709" s="163" t="s">
        <v>231</v>
      </c>
      <c r="AT709" s="163" t="s">
        <v>125</v>
      </c>
      <c r="AU709" s="163" t="s">
        <v>131</v>
      </c>
      <c r="AY709" s="20" t="s">
        <v>122</v>
      </c>
      <c r="BE709" s="164">
        <f>IF(N709="základní",J709,0)</f>
        <v>0</v>
      </c>
      <c r="BF709" s="164">
        <f>IF(N709="snížená",J709,0)</f>
        <v>2744.1300000000001</v>
      </c>
      <c r="BG709" s="164">
        <f>IF(N709="zákl. přenesená",J709,0)</f>
        <v>0</v>
      </c>
      <c r="BH709" s="164">
        <f>IF(N709="sníž. přenesená",J709,0)</f>
        <v>0</v>
      </c>
      <c r="BI709" s="164">
        <f>IF(N709="nulová",J709,0)</f>
        <v>0</v>
      </c>
      <c r="BJ709" s="20" t="s">
        <v>131</v>
      </c>
      <c r="BK709" s="164">
        <f>ROUND(I709*H709,2)</f>
        <v>2744.1300000000001</v>
      </c>
      <c r="BL709" s="20" t="s">
        <v>231</v>
      </c>
      <c r="BM709" s="163" t="s">
        <v>1175</v>
      </c>
    </row>
    <row r="710" s="2" customFormat="1">
      <c r="A710" s="33"/>
      <c r="B710" s="34"/>
      <c r="C710" s="33"/>
      <c r="D710" s="165" t="s">
        <v>133</v>
      </c>
      <c r="E710" s="33"/>
      <c r="F710" s="166" t="s">
        <v>1176</v>
      </c>
      <c r="G710" s="33"/>
      <c r="H710" s="33"/>
      <c r="I710" s="33"/>
      <c r="J710" s="33"/>
      <c r="K710" s="33"/>
      <c r="L710" s="34"/>
      <c r="M710" s="167"/>
      <c r="N710" s="168"/>
      <c r="O710" s="66"/>
      <c r="P710" s="66"/>
      <c r="Q710" s="66"/>
      <c r="R710" s="66"/>
      <c r="S710" s="66"/>
      <c r="T710" s="67"/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T710" s="20" t="s">
        <v>133</v>
      </c>
      <c r="AU710" s="20" t="s">
        <v>131</v>
      </c>
    </row>
    <row r="711" s="12" customFormat="1" ht="22.8" customHeight="1">
      <c r="A711" s="12"/>
      <c r="B711" s="140"/>
      <c r="C711" s="12"/>
      <c r="D711" s="141" t="s">
        <v>68</v>
      </c>
      <c r="E711" s="150" t="s">
        <v>1177</v>
      </c>
      <c r="F711" s="150" t="s">
        <v>1178</v>
      </c>
      <c r="G711" s="12"/>
      <c r="H711" s="12"/>
      <c r="I711" s="12"/>
      <c r="J711" s="151">
        <f>BK711</f>
        <v>27664.620000000003</v>
      </c>
      <c r="K711" s="12"/>
      <c r="L711" s="140"/>
      <c r="M711" s="144"/>
      <c r="N711" s="145"/>
      <c r="O711" s="145"/>
      <c r="P711" s="146">
        <f>SUM(P712:P756)</f>
        <v>41.155889999999992</v>
      </c>
      <c r="Q711" s="145"/>
      <c r="R711" s="146">
        <f>SUM(R712:R756)</f>
        <v>0.030086180000000001</v>
      </c>
      <c r="S711" s="145"/>
      <c r="T711" s="147">
        <f>SUM(T712:T756)</f>
        <v>0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141" t="s">
        <v>131</v>
      </c>
      <c r="AT711" s="148" t="s">
        <v>68</v>
      </c>
      <c r="AU711" s="148" t="s">
        <v>74</v>
      </c>
      <c r="AY711" s="141" t="s">
        <v>122</v>
      </c>
      <c r="BK711" s="149">
        <f>SUM(BK712:BK756)</f>
        <v>27664.620000000003</v>
      </c>
    </row>
    <row r="712" s="2" customFormat="1" ht="16.5" customHeight="1">
      <c r="A712" s="33"/>
      <c r="B712" s="152"/>
      <c r="C712" s="153" t="s">
        <v>1179</v>
      </c>
      <c r="D712" s="153" t="s">
        <v>125</v>
      </c>
      <c r="E712" s="154" t="s">
        <v>1180</v>
      </c>
      <c r="F712" s="155" t="s">
        <v>1181</v>
      </c>
      <c r="G712" s="156" t="s">
        <v>128</v>
      </c>
      <c r="H712" s="157">
        <v>13.77</v>
      </c>
      <c r="I712" s="158">
        <v>18.300000000000001</v>
      </c>
      <c r="J712" s="158">
        <f>ROUND(I712*H712,2)</f>
        <v>251.99000000000001</v>
      </c>
      <c r="K712" s="155" t="s">
        <v>129</v>
      </c>
      <c r="L712" s="34"/>
      <c r="M712" s="159" t="s">
        <v>3</v>
      </c>
      <c r="N712" s="160" t="s">
        <v>41</v>
      </c>
      <c r="O712" s="161">
        <v>0.036999999999999998</v>
      </c>
      <c r="P712" s="161">
        <f>O712*H712</f>
        <v>0.50949</v>
      </c>
      <c r="Q712" s="161">
        <v>0</v>
      </c>
      <c r="R712" s="161">
        <f>Q712*H712</f>
        <v>0</v>
      </c>
      <c r="S712" s="161">
        <v>0</v>
      </c>
      <c r="T712" s="162">
        <f>S712*H712</f>
        <v>0</v>
      </c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R712" s="163" t="s">
        <v>231</v>
      </c>
      <c r="AT712" s="163" t="s">
        <v>125</v>
      </c>
      <c r="AU712" s="163" t="s">
        <v>131</v>
      </c>
      <c r="AY712" s="20" t="s">
        <v>122</v>
      </c>
      <c r="BE712" s="164">
        <f>IF(N712="základní",J712,0)</f>
        <v>0</v>
      </c>
      <c r="BF712" s="164">
        <f>IF(N712="snížená",J712,0)</f>
        <v>251.99000000000001</v>
      </c>
      <c r="BG712" s="164">
        <f>IF(N712="zákl. přenesená",J712,0)</f>
        <v>0</v>
      </c>
      <c r="BH712" s="164">
        <f>IF(N712="sníž. přenesená",J712,0)</f>
        <v>0</v>
      </c>
      <c r="BI712" s="164">
        <f>IF(N712="nulová",J712,0)</f>
        <v>0</v>
      </c>
      <c r="BJ712" s="20" t="s">
        <v>131</v>
      </c>
      <c r="BK712" s="164">
        <f>ROUND(I712*H712,2)</f>
        <v>251.99000000000001</v>
      </c>
      <c r="BL712" s="20" t="s">
        <v>231</v>
      </c>
      <c r="BM712" s="163" t="s">
        <v>1182</v>
      </c>
    </row>
    <row r="713" s="2" customFormat="1">
      <c r="A713" s="33"/>
      <c r="B713" s="34"/>
      <c r="C713" s="33"/>
      <c r="D713" s="165" t="s">
        <v>133</v>
      </c>
      <c r="E713" s="33"/>
      <c r="F713" s="166" t="s">
        <v>1183</v>
      </c>
      <c r="G713" s="33"/>
      <c r="H713" s="33"/>
      <c r="I713" s="33"/>
      <c r="J713" s="33"/>
      <c r="K713" s="33"/>
      <c r="L713" s="34"/>
      <c r="M713" s="167"/>
      <c r="N713" s="168"/>
      <c r="O713" s="66"/>
      <c r="P713" s="66"/>
      <c r="Q713" s="66"/>
      <c r="R713" s="66"/>
      <c r="S713" s="66"/>
      <c r="T713" s="67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T713" s="20" t="s">
        <v>133</v>
      </c>
      <c r="AU713" s="20" t="s">
        <v>131</v>
      </c>
    </row>
    <row r="714" s="13" customFormat="1">
      <c r="A714" s="13"/>
      <c r="B714" s="169"/>
      <c r="C714" s="13"/>
      <c r="D714" s="170" t="s">
        <v>135</v>
      </c>
      <c r="E714" s="171" t="s">
        <v>3</v>
      </c>
      <c r="F714" s="172" t="s">
        <v>199</v>
      </c>
      <c r="G714" s="13"/>
      <c r="H714" s="173">
        <v>13.77</v>
      </c>
      <c r="I714" s="13"/>
      <c r="J714" s="13"/>
      <c r="K714" s="13"/>
      <c r="L714" s="169"/>
      <c r="M714" s="174"/>
      <c r="N714" s="175"/>
      <c r="O714" s="175"/>
      <c r="P714" s="175"/>
      <c r="Q714" s="175"/>
      <c r="R714" s="175"/>
      <c r="S714" s="175"/>
      <c r="T714" s="17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171" t="s">
        <v>135</v>
      </c>
      <c r="AU714" s="171" t="s">
        <v>131</v>
      </c>
      <c r="AV714" s="13" t="s">
        <v>131</v>
      </c>
      <c r="AW714" s="13" t="s">
        <v>30</v>
      </c>
      <c r="AX714" s="13" t="s">
        <v>74</v>
      </c>
      <c r="AY714" s="171" t="s">
        <v>122</v>
      </c>
    </row>
    <row r="715" s="2" customFormat="1" ht="16.5" customHeight="1">
      <c r="A715" s="33"/>
      <c r="B715" s="152"/>
      <c r="C715" s="191" t="s">
        <v>1184</v>
      </c>
      <c r="D715" s="191" t="s">
        <v>318</v>
      </c>
      <c r="E715" s="192" t="s">
        <v>1185</v>
      </c>
      <c r="F715" s="193" t="s">
        <v>1186</v>
      </c>
      <c r="G715" s="194" t="s">
        <v>128</v>
      </c>
      <c r="H715" s="195">
        <v>13.77</v>
      </c>
      <c r="I715" s="196">
        <v>6.0999999999999996</v>
      </c>
      <c r="J715" s="196">
        <f>ROUND(I715*H715,2)</f>
        <v>84</v>
      </c>
      <c r="K715" s="193" t="s">
        <v>129</v>
      </c>
      <c r="L715" s="197"/>
      <c r="M715" s="198" t="s">
        <v>3</v>
      </c>
      <c r="N715" s="199" t="s">
        <v>41</v>
      </c>
      <c r="O715" s="161">
        <v>0</v>
      </c>
      <c r="P715" s="161">
        <f>O715*H715</f>
        <v>0</v>
      </c>
      <c r="Q715" s="161">
        <v>5.0000000000000002E-05</v>
      </c>
      <c r="R715" s="161">
        <f>Q715*H715</f>
        <v>0.00068849999999999998</v>
      </c>
      <c r="S715" s="161">
        <v>0</v>
      </c>
      <c r="T715" s="162">
        <f>S715*H715</f>
        <v>0</v>
      </c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R715" s="163" t="s">
        <v>321</v>
      </c>
      <c r="AT715" s="163" t="s">
        <v>318</v>
      </c>
      <c r="AU715" s="163" t="s">
        <v>131</v>
      </c>
      <c r="AY715" s="20" t="s">
        <v>122</v>
      </c>
      <c r="BE715" s="164">
        <f>IF(N715="základní",J715,0)</f>
        <v>0</v>
      </c>
      <c r="BF715" s="164">
        <f>IF(N715="snížená",J715,0)</f>
        <v>84</v>
      </c>
      <c r="BG715" s="164">
        <f>IF(N715="zákl. přenesená",J715,0)</f>
        <v>0</v>
      </c>
      <c r="BH715" s="164">
        <f>IF(N715="sníž. přenesená",J715,0)</f>
        <v>0</v>
      </c>
      <c r="BI715" s="164">
        <f>IF(N715="nulová",J715,0)</f>
        <v>0</v>
      </c>
      <c r="BJ715" s="20" t="s">
        <v>131</v>
      </c>
      <c r="BK715" s="164">
        <f>ROUND(I715*H715,2)</f>
        <v>84</v>
      </c>
      <c r="BL715" s="20" t="s">
        <v>231</v>
      </c>
      <c r="BM715" s="163" t="s">
        <v>1187</v>
      </c>
    </row>
    <row r="716" s="2" customFormat="1" ht="24.15" customHeight="1">
      <c r="A716" s="33"/>
      <c r="B716" s="152"/>
      <c r="C716" s="153" t="s">
        <v>1188</v>
      </c>
      <c r="D716" s="153" t="s">
        <v>125</v>
      </c>
      <c r="E716" s="154" t="s">
        <v>1189</v>
      </c>
      <c r="F716" s="155" t="s">
        <v>1190</v>
      </c>
      <c r="G716" s="156" t="s">
        <v>128</v>
      </c>
      <c r="H716" s="157">
        <v>22.428000000000001</v>
      </c>
      <c r="I716" s="158">
        <v>63.100000000000001</v>
      </c>
      <c r="J716" s="158">
        <f>ROUND(I716*H716,2)</f>
        <v>1415.21</v>
      </c>
      <c r="K716" s="155" t="s">
        <v>129</v>
      </c>
      <c r="L716" s="34"/>
      <c r="M716" s="159" t="s">
        <v>3</v>
      </c>
      <c r="N716" s="160" t="s">
        <v>41</v>
      </c>
      <c r="O716" s="161">
        <v>0.11600000000000001</v>
      </c>
      <c r="P716" s="161">
        <f>O716*H716</f>
        <v>2.6016480000000004</v>
      </c>
      <c r="Q716" s="161">
        <v>2.0000000000000002E-05</v>
      </c>
      <c r="R716" s="161">
        <f>Q716*H716</f>
        <v>0.00044856000000000003</v>
      </c>
      <c r="S716" s="161">
        <v>0</v>
      </c>
      <c r="T716" s="162">
        <f>S716*H716</f>
        <v>0</v>
      </c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R716" s="163" t="s">
        <v>231</v>
      </c>
      <c r="AT716" s="163" t="s">
        <v>125</v>
      </c>
      <c r="AU716" s="163" t="s">
        <v>131</v>
      </c>
      <c r="AY716" s="20" t="s">
        <v>122</v>
      </c>
      <c r="BE716" s="164">
        <f>IF(N716="základní",J716,0)</f>
        <v>0</v>
      </c>
      <c r="BF716" s="164">
        <f>IF(N716="snížená",J716,0)</f>
        <v>1415.21</v>
      </c>
      <c r="BG716" s="164">
        <f>IF(N716="zákl. přenesená",J716,0)</f>
        <v>0</v>
      </c>
      <c r="BH716" s="164">
        <f>IF(N716="sníž. přenesená",J716,0)</f>
        <v>0</v>
      </c>
      <c r="BI716" s="164">
        <f>IF(N716="nulová",J716,0)</f>
        <v>0</v>
      </c>
      <c r="BJ716" s="20" t="s">
        <v>131</v>
      </c>
      <c r="BK716" s="164">
        <f>ROUND(I716*H716,2)</f>
        <v>1415.21</v>
      </c>
      <c r="BL716" s="20" t="s">
        <v>231</v>
      </c>
      <c r="BM716" s="163" t="s">
        <v>1191</v>
      </c>
    </row>
    <row r="717" s="2" customFormat="1">
      <c r="A717" s="33"/>
      <c r="B717" s="34"/>
      <c r="C717" s="33"/>
      <c r="D717" s="165" t="s">
        <v>133</v>
      </c>
      <c r="E717" s="33"/>
      <c r="F717" s="166" t="s">
        <v>1192</v>
      </c>
      <c r="G717" s="33"/>
      <c r="H717" s="33"/>
      <c r="I717" s="33"/>
      <c r="J717" s="33"/>
      <c r="K717" s="33"/>
      <c r="L717" s="34"/>
      <c r="M717" s="167"/>
      <c r="N717" s="168"/>
      <c r="O717" s="66"/>
      <c r="P717" s="66"/>
      <c r="Q717" s="66"/>
      <c r="R717" s="66"/>
      <c r="S717" s="66"/>
      <c r="T717" s="67"/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T717" s="20" t="s">
        <v>133</v>
      </c>
      <c r="AU717" s="20" t="s">
        <v>131</v>
      </c>
    </row>
    <row r="718" s="13" customFormat="1">
      <c r="A718" s="13"/>
      <c r="B718" s="169"/>
      <c r="C718" s="13"/>
      <c r="D718" s="170" t="s">
        <v>135</v>
      </c>
      <c r="E718" s="171" t="s">
        <v>3</v>
      </c>
      <c r="F718" s="172" t="s">
        <v>1193</v>
      </c>
      <c r="G718" s="13"/>
      <c r="H718" s="173">
        <v>22.428000000000001</v>
      </c>
      <c r="I718" s="13"/>
      <c r="J718" s="13"/>
      <c r="K718" s="13"/>
      <c r="L718" s="169"/>
      <c r="M718" s="174"/>
      <c r="N718" s="175"/>
      <c r="O718" s="175"/>
      <c r="P718" s="175"/>
      <c r="Q718" s="175"/>
      <c r="R718" s="175"/>
      <c r="S718" s="175"/>
      <c r="T718" s="17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171" t="s">
        <v>135</v>
      </c>
      <c r="AU718" s="171" t="s">
        <v>131</v>
      </c>
      <c r="AV718" s="13" t="s">
        <v>131</v>
      </c>
      <c r="AW718" s="13" t="s">
        <v>30</v>
      </c>
      <c r="AX718" s="13" t="s">
        <v>74</v>
      </c>
      <c r="AY718" s="171" t="s">
        <v>122</v>
      </c>
    </row>
    <row r="719" s="2" customFormat="1" ht="16.5" customHeight="1">
      <c r="A719" s="33"/>
      <c r="B719" s="152"/>
      <c r="C719" s="153" t="s">
        <v>1194</v>
      </c>
      <c r="D719" s="153" t="s">
        <v>125</v>
      </c>
      <c r="E719" s="154" t="s">
        <v>1195</v>
      </c>
      <c r="F719" s="155" t="s">
        <v>1196</v>
      </c>
      <c r="G719" s="156" t="s">
        <v>128</v>
      </c>
      <c r="H719" s="157">
        <v>22.428000000000001</v>
      </c>
      <c r="I719" s="158">
        <v>6.9199999999999999</v>
      </c>
      <c r="J719" s="158">
        <f>ROUND(I719*H719,2)</f>
        <v>155.19999999999999</v>
      </c>
      <c r="K719" s="155" t="s">
        <v>129</v>
      </c>
      <c r="L719" s="34"/>
      <c r="M719" s="159" t="s">
        <v>3</v>
      </c>
      <c r="N719" s="160" t="s">
        <v>41</v>
      </c>
      <c r="O719" s="161">
        <v>0.014</v>
      </c>
      <c r="P719" s="161">
        <f>O719*H719</f>
        <v>0.31399199999999999</v>
      </c>
      <c r="Q719" s="161">
        <v>0</v>
      </c>
      <c r="R719" s="161">
        <f>Q719*H719</f>
        <v>0</v>
      </c>
      <c r="S719" s="161">
        <v>0</v>
      </c>
      <c r="T719" s="162">
        <f>S719*H719</f>
        <v>0</v>
      </c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R719" s="163" t="s">
        <v>231</v>
      </c>
      <c r="AT719" s="163" t="s">
        <v>125</v>
      </c>
      <c r="AU719" s="163" t="s">
        <v>131</v>
      </c>
      <c r="AY719" s="20" t="s">
        <v>122</v>
      </c>
      <c r="BE719" s="164">
        <f>IF(N719="základní",J719,0)</f>
        <v>0</v>
      </c>
      <c r="BF719" s="164">
        <f>IF(N719="snížená",J719,0)</f>
        <v>155.19999999999999</v>
      </c>
      <c r="BG719" s="164">
        <f>IF(N719="zákl. přenesená",J719,0)</f>
        <v>0</v>
      </c>
      <c r="BH719" s="164">
        <f>IF(N719="sníž. přenesená",J719,0)</f>
        <v>0</v>
      </c>
      <c r="BI719" s="164">
        <f>IF(N719="nulová",J719,0)</f>
        <v>0</v>
      </c>
      <c r="BJ719" s="20" t="s">
        <v>131</v>
      </c>
      <c r="BK719" s="164">
        <f>ROUND(I719*H719,2)</f>
        <v>155.19999999999999</v>
      </c>
      <c r="BL719" s="20" t="s">
        <v>231</v>
      </c>
      <c r="BM719" s="163" t="s">
        <v>1197</v>
      </c>
    </row>
    <row r="720" s="2" customFormat="1">
      <c r="A720" s="33"/>
      <c r="B720" s="34"/>
      <c r="C720" s="33"/>
      <c r="D720" s="165" t="s">
        <v>133</v>
      </c>
      <c r="E720" s="33"/>
      <c r="F720" s="166" t="s">
        <v>1198</v>
      </c>
      <c r="G720" s="33"/>
      <c r="H720" s="33"/>
      <c r="I720" s="33"/>
      <c r="J720" s="33"/>
      <c r="K720" s="33"/>
      <c r="L720" s="34"/>
      <c r="M720" s="167"/>
      <c r="N720" s="168"/>
      <c r="O720" s="66"/>
      <c r="P720" s="66"/>
      <c r="Q720" s="66"/>
      <c r="R720" s="66"/>
      <c r="S720" s="66"/>
      <c r="T720" s="67"/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T720" s="20" t="s">
        <v>133</v>
      </c>
      <c r="AU720" s="20" t="s">
        <v>131</v>
      </c>
    </row>
    <row r="721" s="2" customFormat="1" ht="16.5" customHeight="1">
      <c r="A721" s="33"/>
      <c r="B721" s="152"/>
      <c r="C721" s="153" t="s">
        <v>1199</v>
      </c>
      <c r="D721" s="153" t="s">
        <v>125</v>
      </c>
      <c r="E721" s="154" t="s">
        <v>1200</v>
      </c>
      <c r="F721" s="155" t="s">
        <v>1201</v>
      </c>
      <c r="G721" s="156" t="s">
        <v>128</v>
      </c>
      <c r="H721" s="157">
        <v>22.428000000000001</v>
      </c>
      <c r="I721" s="158">
        <v>207</v>
      </c>
      <c r="J721" s="158">
        <f>ROUND(I721*H721,2)</f>
        <v>4642.6000000000004</v>
      </c>
      <c r="K721" s="155" t="s">
        <v>129</v>
      </c>
      <c r="L721" s="34"/>
      <c r="M721" s="159" t="s">
        <v>3</v>
      </c>
      <c r="N721" s="160" t="s">
        <v>41</v>
      </c>
      <c r="O721" s="161">
        <v>0.40799999999999997</v>
      </c>
      <c r="P721" s="161">
        <f>O721*H721</f>
        <v>9.1506240000000005</v>
      </c>
      <c r="Q721" s="161">
        <v>2.0000000000000002E-05</v>
      </c>
      <c r="R721" s="161">
        <f>Q721*H721</f>
        <v>0.00044856000000000003</v>
      </c>
      <c r="S721" s="161">
        <v>0</v>
      </c>
      <c r="T721" s="162">
        <f>S721*H721</f>
        <v>0</v>
      </c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R721" s="163" t="s">
        <v>231</v>
      </c>
      <c r="AT721" s="163" t="s">
        <v>125</v>
      </c>
      <c r="AU721" s="163" t="s">
        <v>131</v>
      </c>
      <c r="AY721" s="20" t="s">
        <v>122</v>
      </c>
      <c r="BE721" s="164">
        <f>IF(N721="základní",J721,0)</f>
        <v>0</v>
      </c>
      <c r="BF721" s="164">
        <f>IF(N721="snížená",J721,0)</f>
        <v>4642.6000000000004</v>
      </c>
      <c r="BG721" s="164">
        <f>IF(N721="zákl. přenesená",J721,0)</f>
        <v>0</v>
      </c>
      <c r="BH721" s="164">
        <f>IF(N721="sníž. přenesená",J721,0)</f>
        <v>0</v>
      </c>
      <c r="BI721" s="164">
        <f>IF(N721="nulová",J721,0)</f>
        <v>0</v>
      </c>
      <c r="BJ721" s="20" t="s">
        <v>131</v>
      </c>
      <c r="BK721" s="164">
        <f>ROUND(I721*H721,2)</f>
        <v>4642.6000000000004</v>
      </c>
      <c r="BL721" s="20" t="s">
        <v>231</v>
      </c>
      <c r="BM721" s="163" t="s">
        <v>1202</v>
      </c>
    </row>
    <row r="722" s="2" customFormat="1">
      <c r="A722" s="33"/>
      <c r="B722" s="34"/>
      <c r="C722" s="33"/>
      <c r="D722" s="165" t="s">
        <v>133</v>
      </c>
      <c r="E722" s="33"/>
      <c r="F722" s="166" t="s">
        <v>1203</v>
      </c>
      <c r="G722" s="33"/>
      <c r="H722" s="33"/>
      <c r="I722" s="33"/>
      <c r="J722" s="33"/>
      <c r="K722" s="33"/>
      <c r="L722" s="34"/>
      <c r="M722" s="167"/>
      <c r="N722" s="168"/>
      <c r="O722" s="66"/>
      <c r="P722" s="66"/>
      <c r="Q722" s="66"/>
      <c r="R722" s="66"/>
      <c r="S722" s="66"/>
      <c r="T722" s="67"/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T722" s="20" t="s">
        <v>133</v>
      </c>
      <c r="AU722" s="20" t="s">
        <v>131</v>
      </c>
    </row>
    <row r="723" s="2" customFormat="1" ht="16.5" customHeight="1">
      <c r="A723" s="33"/>
      <c r="B723" s="152"/>
      <c r="C723" s="153" t="s">
        <v>1204</v>
      </c>
      <c r="D723" s="153" t="s">
        <v>125</v>
      </c>
      <c r="E723" s="154" t="s">
        <v>1205</v>
      </c>
      <c r="F723" s="155" t="s">
        <v>1206</v>
      </c>
      <c r="G723" s="156" t="s">
        <v>128</v>
      </c>
      <c r="H723" s="157">
        <v>22.428000000000001</v>
      </c>
      <c r="I723" s="158">
        <v>132</v>
      </c>
      <c r="J723" s="158">
        <f>ROUND(I723*H723,2)</f>
        <v>2960.5</v>
      </c>
      <c r="K723" s="155" t="s">
        <v>129</v>
      </c>
      <c r="L723" s="34"/>
      <c r="M723" s="159" t="s">
        <v>3</v>
      </c>
      <c r="N723" s="160" t="s">
        <v>41</v>
      </c>
      <c r="O723" s="161">
        <v>0.155</v>
      </c>
      <c r="P723" s="161">
        <f>O723*H723</f>
        <v>3.47634</v>
      </c>
      <c r="Q723" s="161">
        <v>0.00012999999999999999</v>
      </c>
      <c r="R723" s="161">
        <f>Q723*H723</f>
        <v>0.0029156399999999997</v>
      </c>
      <c r="S723" s="161">
        <v>0</v>
      </c>
      <c r="T723" s="162">
        <f>S723*H723</f>
        <v>0</v>
      </c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R723" s="163" t="s">
        <v>231</v>
      </c>
      <c r="AT723" s="163" t="s">
        <v>125</v>
      </c>
      <c r="AU723" s="163" t="s">
        <v>131</v>
      </c>
      <c r="AY723" s="20" t="s">
        <v>122</v>
      </c>
      <c r="BE723" s="164">
        <f>IF(N723="základní",J723,0)</f>
        <v>0</v>
      </c>
      <c r="BF723" s="164">
        <f>IF(N723="snížená",J723,0)</f>
        <v>2960.5</v>
      </c>
      <c r="BG723" s="164">
        <f>IF(N723="zákl. přenesená",J723,0)</f>
        <v>0</v>
      </c>
      <c r="BH723" s="164">
        <f>IF(N723="sníž. přenesená",J723,0)</f>
        <v>0</v>
      </c>
      <c r="BI723" s="164">
        <f>IF(N723="nulová",J723,0)</f>
        <v>0</v>
      </c>
      <c r="BJ723" s="20" t="s">
        <v>131</v>
      </c>
      <c r="BK723" s="164">
        <f>ROUND(I723*H723,2)</f>
        <v>2960.5</v>
      </c>
      <c r="BL723" s="20" t="s">
        <v>231</v>
      </c>
      <c r="BM723" s="163" t="s">
        <v>1207</v>
      </c>
    </row>
    <row r="724" s="2" customFormat="1">
      <c r="A724" s="33"/>
      <c r="B724" s="34"/>
      <c r="C724" s="33"/>
      <c r="D724" s="165" t="s">
        <v>133</v>
      </c>
      <c r="E724" s="33"/>
      <c r="F724" s="166" t="s">
        <v>1208</v>
      </c>
      <c r="G724" s="33"/>
      <c r="H724" s="33"/>
      <c r="I724" s="33"/>
      <c r="J724" s="33"/>
      <c r="K724" s="33"/>
      <c r="L724" s="34"/>
      <c r="M724" s="167"/>
      <c r="N724" s="168"/>
      <c r="O724" s="66"/>
      <c r="P724" s="66"/>
      <c r="Q724" s="66"/>
      <c r="R724" s="66"/>
      <c r="S724" s="66"/>
      <c r="T724" s="67"/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T724" s="20" t="s">
        <v>133</v>
      </c>
      <c r="AU724" s="20" t="s">
        <v>131</v>
      </c>
    </row>
    <row r="725" s="2" customFormat="1" ht="16.5" customHeight="1">
      <c r="A725" s="33"/>
      <c r="B725" s="152"/>
      <c r="C725" s="153" t="s">
        <v>1209</v>
      </c>
      <c r="D725" s="153" t="s">
        <v>125</v>
      </c>
      <c r="E725" s="154" t="s">
        <v>1210</v>
      </c>
      <c r="F725" s="155" t="s">
        <v>1211</v>
      </c>
      <c r="G725" s="156" t="s">
        <v>128</v>
      </c>
      <c r="H725" s="157">
        <v>22.428000000000001</v>
      </c>
      <c r="I725" s="158">
        <v>123</v>
      </c>
      <c r="J725" s="158">
        <f>ROUND(I725*H725,2)</f>
        <v>2758.6399999999999</v>
      </c>
      <c r="K725" s="155" t="s">
        <v>129</v>
      </c>
      <c r="L725" s="34"/>
      <c r="M725" s="159" t="s">
        <v>3</v>
      </c>
      <c r="N725" s="160" t="s">
        <v>41</v>
      </c>
      <c r="O725" s="161">
        <v>0.16600000000000001</v>
      </c>
      <c r="P725" s="161">
        <f>O725*H725</f>
        <v>3.7230480000000004</v>
      </c>
      <c r="Q725" s="161">
        <v>0.00012</v>
      </c>
      <c r="R725" s="161">
        <f>Q725*H725</f>
        <v>0.0026913600000000003</v>
      </c>
      <c r="S725" s="161">
        <v>0</v>
      </c>
      <c r="T725" s="162">
        <f>S725*H725</f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163" t="s">
        <v>231</v>
      </c>
      <c r="AT725" s="163" t="s">
        <v>125</v>
      </c>
      <c r="AU725" s="163" t="s">
        <v>131</v>
      </c>
      <c r="AY725" s="20" t="s">
        <v>122</v>
      </c>
      <c r="BE725" s="164">
        <f>IF(N725="základní",J725,0)</f>
        <v>0</v>
      </c>
      <c r="BF725" s="164">
        <f>IF(N725="snížená",J725,0)</f>
        <v>2758.6399999999999</v>
      </c>
      <c r="BG725" s="164">
        <f>IF(N725="zákl. přenesená",J725,0)</f>
        <v>0</v>
      </c>
      <c r="BH725" s="164">
        <f>IF(N725="sníž. přenesená",J725,0)</f>
        <v>0</v>
      </c>
      <c r="BI725" s="164">
        <f>IF(N725="nulová",J725,0)</f>
        <v>0</v>
      </c>
      <c r="BJ725" s="20" t="s">
        <v>131</v>
      </c>
      <c r="BK725" s="164">
        <f>ROUND(I725*H725,2)</f>
        <v>2758.6399999999999</v>
      </c>
      <c r="BL725" s="20" t="s">
        <v>231</v>
      </c>
      <c r="BM725" s="163" t="s">
        <v>1212</v>
      </c>
    </row>
    <row r="726" s="2" customFormat="1">
      <c r="A726" s="33"/>
      <c r="B726" s="34"/>
      <c r="C726" s="33"/>
      <c r="D726" s="165" t="s">
        <v>133</v>
      </c>
      <c r="E726" s="33"/>
      <c r="F726" s="166" t="s">
        <v>1213</v>
      </c>
      <c r="G726" s="33"/>
      <c r="H726" s="33"/>
      <c r="I726" s="33"/>
      <c r="J726" s="33"/>
      <c r="K726" s="33"/>
      <c r="L726" s="34"/>
      <c r="M726" s="167"/>
      <c r="N726" s="168"/>
      <c r="O726" s="66"/>
      <c r="P726" s="66"/>
      <c r="Q726" s="66"/>
      <c r="R726" s="66"/>
      <c r="S726" s="66"/>
      <c r="T726" s="67"/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T726" s="20" t="s">
        <v>133</v>
      </c>
      <c r="AU726" s="20" t="s">
        <v>131</v>
      </c>
    </row>
    <row r="727" s="2" customFormat="1" ht="24.15" customHeight="1">
      <c r="A727" s="33"/>
      <c r="B727" s="152"/>
      <c r="C727" s="153" t="s">
        <v>1214</v>
      </c>
      <c r="D727" s="153" t="s">
        <v>125</v>
      </c>
      <c r="E727" s="154" t="s">
        <v>1215</v>
      </c>
      <c r="F727" s="155" t="s">
        <v>1216</v>
      </c>
      <c r="G727" s="156" t="s">
        <v>128</v>
      </c>
      <c r="H727" s="157">
        <v>22.428000000000001</v>
      </c>
      <c r="I727" s="158">
        <v>164</v>
      </c>
      <c r="J727" s="158">
        <f>ROUND(I727*H727,2)</f>
        <v>3678.1900000000001</v>
      </c>
      <c r="K727" s="155" t="s">
        <v>129</v>
      </c>
      <c r="L727" s="34"/>
      <c r="M727" s="159" t="s">
        <v>3</v>
      </c>
      <c r="N727" s="160" t="s">
        <v>41</v>
      </c>
      <c r="O727" s="161">
        <v>0.216</v>
      </c>
      <c r="P727" s="161">
        <f>O727*H727</f>
        <v>4.8444479999999999</v>
      </c>
      <c r="Q727" s="161">
        <v>0.00032000000000000003</v>
      </c>
      <c r="R727" s="161">
        <f>Q727*H727</f>
        <v>0.0071769600000000005</v>
      </c>
      <c r="S727" s="161">
        <v>0</v>
      </c>
      <c r="T727" s="162">
        <f>S727*H727</f>
        <v>0</v>
      </c>
      <c r="U727" s="33"/>
      <c r="V727" s="33"/>
      <c r="W727" s="33"/>
      <c r="X727" s="33"/>
      <c r="Y727" s="33"/>
      <c r="Z727" s="33"/>
      <c r="AA727" s="33"/>
      <c r="AB727" s="33"/>
      <c r="AC727" s="33"/>
      <c r="AD727" s="33"/>
      <c r="AE727" s="33"/>
      <c r="AR727" s="163" t="s">
        <v>231</v>
      </c>
      <c r="AT727" s="163" t="s">
        <v>125</v>
      </c>
      <c r="AU727" s="163" t="s">
        <v>131</v>
      </c>
      <c r="AY727" s="20" t="s">
        <v>122</v>
      </c>
      <c r="BE727" s="164">
        <f>IF(N727="základní",J727,0)</f>
        <v>0</v>
      </c>
      <c r="BF727" s="164">
        <f>IF(N727="snížená",J727,0)</f>
        <v>3678.1900000000001</v>
      </c>
      <c r="BG727" s="164">
        <f>IF(N727="zákl. přenesená",J727,0)</f>
        <v>0</v>
      </c>
      <c r="BH727" s="164">
        <f>IF(N727="sníž. přenesená",J727,0)</f>
        <v>0</v>
      </c>
      <c r="BI727" s="164">
        <f>IF(N727="nulová",J727,0)</f>
        <v>0</v>
      </c>
      <c r="BJ727" s="20" t="s">
        <v>131</v>
      </c>
      <c r="BK727" s="164">
        <f>ROUND(I727*H727,2)</f>
        <v>3678.1900000000001</v>
      </c>
      <c r="BL727" s="20" t="s">
        <v>231</v>
      </c>
      <c r="BM727" s="163" t="s">
        <v>1217</v>
      </c>
    </row>
    <row r="728" s="2" customFormat="1">
      <c r="A728" s="33"/>
      <c r="B728" s="34"/>
      <c r="C728" s="33"/>
      <c r="D728" s="165" t="s">
        <v>133</v>
      </c>
      <c r="E728" s="33"/>
      <c r="F728" s="166" t="s">
        <v>1218</v>
      </c>
      <c r="G728" s="33"/>
      <c r="H728" s="33"/>
      <c r="I728" s="33"/>
      <c r="J728" s="33"/>
      <c r="K728" s="33"/>
      <c r="L728" s="34"/>
      <c r="M728" s="167"/>
      <c r="N728" s="168"/>
      <c r="O728" s="66"/>
      <c r="P728" s="66"/>
      <c r="Q728" s="66"/>
      <c r="R728" s="66"/>
      <c r="S728" s="66"/>
      <c r="T728" s="67"/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T728" s="20" t="s">
        <v>133</v>
      </c>
      <c r="AU728" s="20" t="s">
        <v>131</v>
      </c>
    </row>
    <row r="729" s="2" customFormat="1" ht="16.5" customHeight="1">
      <c r="A729" s="33"/>
      <c r="B729" s="152"/>
      <c r="C729" s="153" t="s">
        <v>1219</v>
      </c>
      <c r="D729" s="153" t="s">
        <v>125</v>
      </c>
      <c r="E729" s="154" t="s">
        <v>1220</v>
      </c>
      <c r="F729" s="155" t="s">
        <v>1221</v>
      </c>
      <c r="G729" s="156" t="s">
        <v>181</v>
      </c>
      <c r="H729" s="157">
        <v>84</v>
      </c>
      <c r="I729" s="158">
        <v>22.5</v>
      </c>
      <c r="J729" s="158">
        <f>ROUND(I729*H729,2)</f>
        <v>1890</v>
      </c>
      <c r="K729" s="155" t="s">
        <v>129</v>
      </c>
      <c r="L729" s="34"/>
      <c r="M729" s="159" t="s">
        <v>3</v>
      </c>
      <c r="N729" s="160" t="s">
        <v>41</v>
      </c>
      <c r="O729" s="161">
        <v>0.042999999999999997</v>
      </c>
      <c r="P729" s="161">
        <f>O729*H729</f>
        <v>3.6119999999999997</v>
      </c>
      <c r="Q729" s="161">
        <v>3.0000000000000001E-05</v>
      </c>
      <c r="R729" s="161">
        <f>Q729*H729</f>
        <v>0.0025200000000000001</v>
      </c>
      <c r="S729" s="161">
        <v>0</v>
      </c>
      <c r="T729" s="162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63" t="s">
        <v>231</v>
      </c>
      <c r="AT729" s="163" t="s">
        <v>125</v>
      </c>
      <c r="AU729" s="163" t="s">
        <v>131</v>
      </c>
      <c r="AY729" s="20" t="s">
        <v>122</v>
      </c>
      <c r="BE729" s="164">
        <f>IF(N729="základní",J729,0)</f>
        <v>0</v>
      </c>
      <c r="BF729" s="164">
        <f>IF(N729="snížená",J729,0)</f>
        <v>1890</v>
      </c>
      <c r="BG729" s="164">
        <f>IF(N729="zákl. přenesená",J729,0)</f>
        <v>0</v>
      </c>
      <c r="BH729" s="164">
        <f>IF(N729="sníž. přenesená",J729,0)</f>
        <v>0</v>
      </c>
      <c r="BI729" s="164">
        <f>IF(N729="nulová",J729,0)</f>
        <v>0</v>
      </c>
      <c r="BJ729" s="20" t="s">
        <v>131</v>
      </c>
      <c r="BK729" s="164">
        <f>ROUND(I729*H729,2)</f>
        <v>1890</v>
      </c>
      <c r="BL729" s="20" t="s">
        <v>231</v>
      </c>
      <c r="BM729" s="163" t="s">
        <v>1222</v>
      </c>
    </row>
    <row r="730" s="2" customFormat="1">
      <c r="A730" s="33"/>
      <c r="B730" s="34"/>
      <c r="C730" s="33"/>
      <c r="D730" s="165" t="s">
        <v>133</v>
      </c>
      <c r="E730" s="33"/>
      <c r="F730" s="166" t="s">
        <v>1223</v>
      </c>
      <c r="G730" s="33"/>
      <c r="H730" s="33"/>
      <c r="I730" s="33"/>
      <c r="J730" s="33"/>
      <c r="K730" s="33"/>
      <c r="L730" s="34"/>
      <c r="M730" s="167"/>
      <c r="N730" s="168"/>
      <c r="O730" s="66"/>
      <c r="P730" s="66"/>
      <c r="Q730" s="66"/>
      <c r="R730" s="66"/>
      <c r="S730" s="66"/>
      <c r="T730" s="67"/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T730" s="20" t="s">
        <v>133</v>
      </c>
      <c r="AU730" s="20" t="s">
        <v>131</v>
      </c>
    </row>
    <row r="731" s="13" customFormat="1">
      <c r="A731" s="13"/>
      <c r="B731" s="169"/>
      <c r="C731" s="13"/>
      <c r="D731" s="170" t="s">
        <v>135</v>
      </c>
      <c r="E731" s="171" t="s">
        <v>3</v>
      </c>
      <c r="F731" s="172" t="s">
        <v>1224</v>
      </c>
      <c r="G731" s="13"/>
      <c r="H731" s="173">
        <v>84</v>
      </c>
      <c r="I731" s="13"/>
      <c r="J731" s="13"/>
      <c r="K731" s="13"/>
      <c r="L731" s="169"/>
      <c r="M731" s="174"/>
      <c r="N731" s="175"/>
      <c r="O731" s="175"/>
      <c r="P731" s="175"/>
      <c r="Q731" s="175"/>
      <c r="R731" s="175"/>
      <c r="S731" s="175"/>
      <c r="T731" s="17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171" t="s">
        <v>135</v>
      </c>
      <c r="AU731" s="171" t="s">
        <v>131</v>
      </c>
      <c r="AV731" s="13" t="s">
        <v>131</v>
      </c>
      <c r="AW731" s="13" t="s">
        <v>30</v>
      </c>
      <c r="AX731" s="13" t="s">
        <v>74</v>
      </c>
      <c r="AY731" s="171" t="s">
        <v>122</v>
      </c>
    </row>
    <row r="732" s="2" customFormat="1" ht="21.75" customHeight="1">
      <c r="A732" s="33"/>
      <c r="B732" s="152"/>
      <c r="C732" s="153" t="s">
        <v>1225</v>
      </c>
      <c r="D732" s="153" t="s">
        <v>125</v>
      </c>
      <c r="E732" s="154" t="s">
        <v>1226</v>
      </c>
      <c r="F732" s="155" t="s">
        <v>1227</v>
      </c>
      <c r="G732" s="156" t="s">
        <v>128</v>
      </c>
      <c r="H732" s="157">
        <v>9.3599999999999994</v>
      </c>
      <c r="I732" s="158">
        <v>75.099999999999994</v>
      </c>
      <c r="J732" s="158">
        <f>ROUND(I732*H732,2)</f>
        <v>702.94000000000005</v>
      </c>
      <c r="K732" s="155" t="s">
        <v>129</v>
      </c>
      <c r="L732" s="34"/>
      <c r="M732" s="159" t="s">
        <v>3</v>
      </c>
      <c r="N732" s="160" t="s">
        <v>41</v>
      </c>
      <c r="O732" s="161">
        <v>0.11700000000000001</v>
      </c>
      <c r="P732" s="161">
        <f>O732*H732</f>
        <v>1.0951200000000001</v>
      </c>
      <c r="Q732" s="161">
        <v>6.9999999999999994E-05</v>
      </c>
      <c r="R732" s="161">
        <f>Q732*H732</f>
        <v>0.00065519999999999988</v>
      </c>
      <c r="S732" s="161">
        <v>0</v>
      </c>
      <c r="T732" s="162">
        <f>S732*H732</f>
        <v>0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163" t="s">
        <v>231</v>
      </c>
      <c r="AT732" s="163" t="s">
        <v>125</v>
      </c>
      <c r="AU732" s="163" t="s">
        <v>131</v>
      </c>
      <c r="AY732" s="20" t="s">
        <v>122</v>
      </c>
      <c r="BE732" s="164">
        <f>IF(N732="základní",J732,0)</f>
        <v>0</v>
      </c>
      <c r="BF732" s="164">
        <f>IF(N732="snížená",J732,0)</f>
        <v>702.94000000000005</v>
      </c>
      <c r="BG732" s="164">
        <f>IF(N732="zákl. přenesená",J732,0)</f>
        <v>0</v>
      </c>
      <c r="BH732" s="164">
        <f>IF(N732="sníž. přenesená",J732,0)</f>
        <v>0</v>
      </c>
      <c r="BI732" s="164">
        <f>IF(N732="nulová",J732,0)</f>
        <v>0</v>
      </c>
      <c r="BJ732" s="20" t="s">
        <v>131</v>
      </c>
      <c r="BK732" s="164">
        <f>ROUND(I732*H732,2)</f>
        <v>702.94000000000005</v>
      </c>
      <c r="BL732" s="20" t="s">
        <v>231</v>
      </c>
      <c r="BM732" s="163" t="s">
        <v>1228</v>
      </c>
    </row>
    <row r="733" s="2" customFormat="1">
      <c r="A733" s="33"/>
      <c r="B733" s="34"/>
      <c r="C733" s="33"/>
      <c r="D733" s="165" t="s">
        <v>133</v>
      </c>
      <c r="E733" s="33"/>
      <c r="F733" s="166" t="s">
        <v>1229</v>
      </c>
      <c r="G733" s="33"/>
      <c r="H733" s="33"/>
      <c r="I733" s="33"/>
      <c r="J733" s="33"/>
      <c r="K733" s="33"/>
      <c r="L733" s="34"/>
      <c r="M733" s="167"/>
      <c r="N733" s="168"/>
      <c r="O733" s="66"/>
      <c r="P733" s="66"/>
      <c r="Q733" s="66"/>
      <c r="R733" s="66"/>
      <c r="S733" s="66"/>
      <c r="T733" s="67"/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T733" s="20" t="s">
        <v>133</v>
      </c>
      <c r="AU733" s="20" t="s">
        <v>131</v>
      </c>
    </row>
    <row r="734" s="2" customFormat="1" ht="16.5" customHeight="1">
      <c r="A734" s="33"/>
      <c r="B734" s="152"/>
      <c r="C734" s="153" t="s">
        <v>1230</v>
      </c>
      <c r="D734" s="153" t="s">
        <v>125</v>
      </c>
      <c r="E734" s="154" t="s">
        <v>1231</v>
      </c>
      <c r="F734" s="155" t="s">
        <v>1232</v>
      </c>
      <c r="G734" s="156" t="s">
        <v>128</v>
      </c>
      <c r="H734" s="157">
        <v>9.3599999999999994</v>
      </c>
      <c r="I734" s="158">
        <v>123</v>
      </c>
      <c r="J734" s="158">
        <f>ROUND(I734*H734,2)</f>
        <v>1151.28</v>
      </c>
      <c r="K734" s="155" t="s">
        <v>129</v>
      </c>
      <c r="L734" s="34"/>
      <c r="M734" s="159" t="s">
        <v>3</v>
      </c>
      <c r="N734" s="160" t="s">
        <v>41</v>
      </c>
      <c r="O734" s="161">
        <v>0.16600000000000001</v>
      </c>
      <c r="P734" s="161">
        <f>O734*H734</f>
        <v>1.55376</v>
      </c>
      <c r="Q734" s="161">
        <v>0.00012</v>
      </c>
      <c r="R734" s="161">
        <f>Q734*H734</f>
        <v>0.0011232</v>
      </c>
      <c r="S734" s="161">
        <v>0</v>
      </c>
      <c r="T734" s="162">
        <f>S734*H734</f>
        <v>0</v>
      </c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R734" s="163" t="s">
        <v>231</v>
      </c>
      <c r="AT734" s="163" t="s">
        <v>125</v>
      </c>
      <c r="AU734" s="163" t="s">
        <v>131</v>
      </c>
      <c r="AY734" s="20" t="s">
        <v>122</v>
      </c>
      <c r="BE734" s="164">
        <f>IF(N734="základní",J734,0)</f>
        <v>0</v>
      </c>
      <c r="BF734" s="164">
        <f>IF(N734="snížená",J734,0)</f>
        <v>1151.28</v>
      </c>
      <c r="BG734" s="164">
        <f>IF(N734="zákl. přenesená",J734,0)</f>
        <v>0</v>
      </c>
      <c r="BH734" s="164">
        <f>IF(N734="sníž. přenesená",J734,0)</f>
        <v>0</v>
      </c>
      <c r="BI734" s="164">
        <f>IF(N734="nulová",J734,0)</f>
        <v>0</v>
      </c>
      <c r="BJ734" s="20" t="s">
        <v>131</v>
      </c>
      <c r="BK734" s="164">
        <f>ROUND(I734*H734,2)</f>
        <v>1151.28</v>
      </c>
      <c r="BL734" s="20" t="s">
        <v>231</v>
      </c>
      <c r="BM734" s="163" t="s">
        <v>1233</v>
      </c>
    </row>
    <row r="735" s="2" customFormat="1">
      <c r="A735" s="33"/>
      <c r="B735" s="34"/>
      <c r="C735" s="33"/>
      <c r="D735" s="165" t="s">
        <v>133</v>
      </c>
      <c r="E735" s="33"/>
      <c r="F735" s="166" t="s">
        <v>1234</v>
      </c>
      <c r="G735" s="33"/>
      <c r="H735" s="33"/>
      <c r="I735" s="33"/>
      <c r="J735" s="33"/>
      <c r="K735" s="33"/>
      <c r="L735" s="34"/>
      <c r="M735" s="167"/>
      <c r="N735" s="168"/>
      <c r="O735" s="66"/>
      <c r="P735" s="66"/>
      <c r="Q735" s="66"/>
      <c r="R735" s="66"/>
      <c r="S735" s="66"/>
      <c r="T735" s="67"/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T735" s="20" t="s">
        <v>133</v>
      </c>
      <c r="AU735" s="20" t="s">
        <v>131</v>
      </c>
    </row>
    <row r="736" s="13" customFormat="1">
      <c r="A736" s="13"/>
      <c r="B736" s="169"/>
      <c r="C736" s="13"/>
      <c r="D736" s="170" t="s">
        <v>135</v>
      </c>
      <c r="E736" s="171" t="s">
        <v>3</v>
      </c>
      <c r="F736" s="172" t="s">
        <v>1235</v>
      </c>
      <c r="G736" s="13"/>
      <c r="H736" s="173">
        <v>9.3599999999999994</v>
      </c>
      <c r="I736" s="13"/>
      <c r="J736" s="13"/>
      <c r="K736" s="13"/>
      <c r="L736" s="169"/>
      <c r="M736" s="174"/>
      <c r="N736" s="175"/>
      <c r="O736" s="175"/>
      <c r="P736" s="175"/>
      <c r="Q736" s="175"/>
      <c r="R736" s="175"/>
      <c r="S736" s="175"/>
      <c r="T736" s="17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171" t="s">
        <v>135</v>
      </c>
      <c r="AU736" s="171" t="s">
        <v>131</v>
      </c>
      <c r="AV736" s="13" t="s">
        <v>131</v>
      </c>
      <c r="AW736" s="13" t="s">
        <v>30</v>
      </c>
      <c r="AX736" s="13" t="s">
        <v>74</v>
      </c>
      <c r="AY736" s="171" t="s">
        <v>122</v>
      </c>
    </row>
    <row r="737" s="2" customFormat="1" ht="16.5" customHeight="1">
      <c r="A737" s="33"/>
      <c r="B737" s="152"/>
      <c r="C737" s="153" t="s">
        <v>1236</v>
      </c>
      <c r="D737" s="153" t="s">
        <v>125</v>
      </c>
      <c r="E737" s="154" t="s">
        <v>1237</v>
      </c>
      <c r="F737" s="155" t="s">
        <v>1238</v>
      </c>
      <c r="G737" s="156" t="s">
        <v>128</v>
      </c>
      <c r="H737" s="157">
        <v>9.3599999999999994</v>
      </c>
      <c r="I737" s="158">
        <v>127</v>
      </c>
      <c r="J737" s="158">
        <f>ROUND(I737*H737,2)</f>
        <v>1188.72</v>
      </c>
      <c r="K737" s="155" t="s">
        <v>129</v>
      </c>
      <c r="L737" s="34"/>
      <c r="M737" s="159" t="s">
        <v>3</v>
      </c>
      <c r="N737" s="160" t="s">
        <v>41</v>
      </c>
      <c r="O737" s="161">
        <v>0.17199999999999999</v>
      </c>
      <c r="P737" s="161">
        <f>O737*H737</f>
        <v>1.6099199999999998</v>
      </c>
      <c r="Q737" s="161">
        <v>0.00012</v>
      </c>
      <c r="R737" s="161">
        <f>Q737*H737</f>
        <v>0.0011232</v>
      </c>
      <c r="S737" s="161">
        <v>0</v>
      </c>
      <c r="T737" s="162">
        <f>S737*H737</f>
        <v>0</v>
      </c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R737" s="163" t="s">
        <v>231</v>
      </c>
      <c r="AT737" s="163" t="s">
        <v>125</v>
      </c>
      <c r="AU737" s="163" t="s">
        <v>131</v>
      </c>
      <c r="AY737" s="20" t="s">
        <v>122</v>
      </c>
      <c r="BE737" s="164">
        <f>IF(N737="základní",J737,0)</f>
        <v>0</v>
      </c>
      <c r="BF737" s="164">
        <f>IF(N737="snížená",J737,0)</f>
        <v>1188.72</v>
      </c>
      <c r="BG737" s="164">
        <f>IF(N737="zákl. přenesená",J737,0)</f>
        <v>0</v>
      </c>
      <c r="BH737" s="164">
        <f>IF(N737="sníž. přenesená",J737,0)</f>
        <v>0</v>
      </c>
      <c r="BI737" s="164">
        <f>IF(N737="nulová",J737,0)</f>
        <v>0</v>
      </c>
      <c r="BJ737" s="20" t="s">
        <v>131</v>
      </c>
      <c r="BK737" s="164">
        <f>ROUND(I737*H737,2)</f>
        <v>1188.72</v>
      </c>
      <c r="BL737" s="20" t="s">
        <v>231</v>
      </c>
      <c r="BM737" s="163" t="s">
        <v>1239</v>
      </c>
    </row>
    <row r="738" s="2" customFormat="1">
      <c r="A738" s="33"/>
      <c r="B738" s="34"/>
      <c r="C738" s="33"/>
      <c r="D738" s="165" t="s">
        <v>133</v>
      </c>
      <c r="E738" s="33"/>
      <c r="F738" s="166" t="s">
        <v>1240</v>
      </c>
      <c r="G738" s="33"/>
      <c r="H738" s="33"/>
      <c r="I738" s="33"/>
      <c r="J738" s="33"/>
      <c r="K738" s="33"/>
      <c r="L738" s="34"/>
      <c r="M738" s="167"/>
      <c r="N738" s="168"/>
      <c r="O738" s="66"/>
      <c r="P738" s="66"/>
      <c r="Q738" s="66"/>
      <c r="R738" s="66"/>
      <c r="S738" s="66"/>
      <c r="T738" s="67"/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T738" s="20" t="s">
        <v>133</v>
      </c>
      <c r="AU738" s="20" t="s">
        <v>131</v>
      </c>
    </row>
    <row r="739" s="2" customFormat="1" ht="24.15" customHeight="1">
      <c r="A739" s="33"/>
      <c r="B739" s="152"/>
      <c r="C739" s="153" t="s">
        <v>1241</v>
      </c>
      <c r="D739" s="153" t="s">
        <v>125</v>
      </c>
      <c r="E739" s="154" t="s">
        <v>1242</v>
      </c>
      <c r="F739" s="155" t="s">
        <v>1243</v>
      </c>
      <c r="G739" s="156" t="s">
        <v>181</v>
      </c>
      <c r="H739" s="157">
        <v>14</v>
      </c>
      <c r="I739" s="158">
        <v>6.4500000000000002</v>
      </c>
      <c r="J739" s="158">
        <f>ROUND(I739*H739,2)</f>
        <v>90.299999999999997</v>
      </c>
      <c r="K739" s="155" t="s">
        <v>129</v>
      </c>
      <c r="L739" s="34"/>
      <c r="M739" s="159" t="s">
        <v>3</v>
      </c>
      <c r="N739" s="160" t="s">
        <v>41</v>
      </c>
      <c r="O739" s="161">
        <v>0.01</v>
      </c>
      <c r="P739" s="161">
        <f>O739*H739</f>
        <v>0.14000000000000001</v>
      </c>
      <c r="Q739" s="161">
        <v>1.0000000000000001E-05</v>
      </c>
      <c r="R739" s="161">
        <f>Q739*H739</f>
        <v>0.00014000000000000002</v>
      </c>
      <c r="S739" s="161">
        <v>0</v>
      </c>
      <c r="T739" s="162">
        <f>S739*H739</f>
        <v>0</v>
      </c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R739" s="163" t="s">
        <v>231</v>
      </c>
      <c r="AT739" s="163" t="s">
        <v>125</v>
      </c>
      <c r="AU739" s="163" t="s">
        <v>131</v>
      </c>
      <c r="AY739" s="20" t="s">
        <v>122</v>
      </c>
      <c r="BE739" s="164">
        <f>IF(N739="základní",J739,0)</f>
        <v>0</v>
      </c>
      <c r="BF739" s="164">
        <f>IF(N739="snížená",J739,0)</f>
        <v>90.299999999999997</v>
      </c>
      <c r="BG739" s="164">
        <f>IF(N739="zákl. přenesená",J739,0)</f>
        <v>0</v>
      </c>
      <c r="BH739" s="164">
        <f>IF(N739="sníž. přenesená",J739,0)</f>
        <v>0</v>
      </c>
      <c r="BI739" s="164">
        <f>IF(N739="nulová",J739,0)</f>
        <v>0</v>
      </c>
      <c r="BJ739" s="20" t="s">
        <v>131</v>
      </c>
      <c r="BK739" s="164">
        <f>ROUND(I739*H739,2)</f>
        <v>90.299999999999997</v>
      </c>
      <c r="BL739" s="20" t="s">
        <v>231</v>
      </c>
      <c r="BM739" s="163" t="s">
        <v>1244</v>
      </c>
    </row>
    <row r="740" s="2" customFormat="1">
      <c r="A740" s="33"/>
      <c r="B740" s="34"/>
      <c r="C740" s="33"/>
      <c r="D740" s="165" t="s">
        <v>133</v>
      </c>
      <c r="E740" s="33"/>
      <c r="F740" s="166" t="s">
        <v>1245</v>
      </c>
      <c r="G740" s="33"/>
      <c r="H740" s="33"/>
      <c r="I740" s="33"/>
      <c r="J740" s="33"/>
      <c r="K740" s="33"/>
      <c r="L740" s="34"/>
      <c r="M740" s="167"/>
      <c r="N740" s="168"/>
      <c r="O740" s="66"/>
      <c r="P740" s="66"/>
      <c r="Q740" s="66"/>
      <c r="R740" s="66"/>
      <c r="S740" s="66"/>
      <c r="T740" s="67"/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T740" s="20" t="s">
        <v>133</v>
      </c>
      <c r="AU740" s="20" t="s">
        <v>131</v>
      </c>
    </row>
    <row r="741" s="2" customFormat="1" ht="16.5" customHeight="1">
      <c r="A741" s="33"/>
      <c r="B741" s="152"/>
      <c r="C741" s="153" t="s">
        <v>1246</v>
      </c>
      <c r="D741" s="153" t="s">
        <v>125</v>
      </c>
      <c r="E741" s="154" t="s">
        <v>1247</v>
      </c>
      <c r="F741" s="155" t="s">
        <v>1248</v>
      </c>
      <c r="G741" s="156" t="s">
        <v>181</v>
      </c>
      <c r="H741" s="157">
        <v>14</v>
      </c>
      <c r="I741" s="158">
        <v>19.300000000000001</v>
      </c>
      <c r="J741" s="158">
        <f>ROUND(I741*H741,2)</f>
        <v>270.19999999999999</v>
      </c>
      <c r="K741" s="155" t="s">
        <v>129</v>
      </c>
      <c r="L741" s="34"/>
      <c r="M741" s="159" t="s">
        <v>3</v>
      </c>
      <c r="N741" s="160" t="s">
        <v>41</v>
      </c>
      <c r="O741" s="161">
        <v>0.028000000000000001</v>
      </c>
      <c r="P741" s="161">
        <f>O741*H741</f>
        <v>0.39200000000000002</v>
      </c>
      <c r="Q741" s="161">
        <v>2.0000000000000002E-05</v>
      </c>
      <c r="R741" s="161">
        <f>Q741*H741</f>
        <v>0.00028000000000000003</v>
      </c>
      <c r="S741" s="161">
        <v>0</v>
      </c>
      <c r="T741" s="162">
        <f>S741*H741</f>
        <v>0</v>
      </c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R741" s="163" t="s">
        <v>231</v>
      </c>
      <c r="AT741" s="163" t="s">
        <v>125</v>
      </c>
      <c r="AU741" s="163" t="s">
        <v>131</v>
      </c>
      <c r="AY741" s="20" t="s">
        <v>122</v>
      </c>
      <c r="BE741" s="164">
        <f>IF(N741="základní",J741,0)</f>
        <v>0</v>
      </c>
      <c r="BF741" s="164">
        <f>IF(N741="snížená",J741,0)</f>
        <v>270.19999999999999</v>
      </c>
      <c r="BG741" s="164">
        <f>IF(N741="zákl. přenesená",J741,0)</f>
        <v>0</v>
      </c>
      <c r="BH741" s="164">
        <f>IF(N741="sníž. přenesená",J741,0)</f>
        <v>0</v>
      </c>
      <c r="BI741" s="164">
        <f>IF(N741="nulová",J741,0)</f>
        <v>0</v>
      </c>
      <c r="BJ741" s="20" t="s">
        <v>131</v>
      </c>
      <c r="BK741" s="164">
        <f>ROUND(I741*H741,2)</f>
        <v>270.19999999999999</v>
      </c>
      <c r="BL741" s="20" t="s">
        <v>231</v>
      </c>
      <c r="BM741" s="163" t="s">
        <v>1249</v>
      </c>
    </row>
    <row r="742" s="2" customFormat="1">
      <c r="A742" s="33"/>
      <c r="B742" s="34"/>
      <c r="C742" s="33"/>
      <c r="D742" s="165" t="s">
        <v>133</v>
      </c>
      <c r="E742" s="33"/>
      <c r="F742" s="166" t="s">
        <v>1250</v>
      </c>
      <c r="G742" s="33"/>
      <c r="H742" s="33"/>
      <c r="I742" s="33"/>
      <c r="J742" s="33"/>
      <c r="K742" s="33"/>
      <c r="L742" s="34"/>
      <c r="M742" s="167"/>
      <c r="N742" s="168"/>
      <c r="O742" s="66"/>
      <c r="P742" s="66"/>
      <c r="Q742" s="66"/>
      <c r="R742" s="66"/>
      <c r="S742" s="66"/>
      <c r="T742" s="67"/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T742" s="20" t="s">
        <v>133</v>
      </c>
      <c r="AU742" s="20" t="s">
        <v>131</v>
      </c>
    </row>
    <row r="743" s="2" customFormat="1" ht="16.5" customHeight="1">
      <c r="A743" s="33"/>
      <c r="B743" s="152"/>
      <c r="C743" s="153" t="s">
        <v>1251</v>
      </c>
      <c r="D743" s="153" t="s">
        <v>125</v>
      </c>
      <c r="E743" s="154" t="s">
        <v>1252</v>
      </c>
      <c r="F743" s="155" t="s">
        <v>1253</v>
      </c>
      <c r="G743" s="156" t="s">
        <v>181</v>
      </c>
      <c r="H743" s="157">
        <v>14</v>
      </c>
      <c r="I743" s="158">
        <v>22.199999999999999</v>
      </c>
      <c r="J743" s="158">
        <f>ROUND(I743*H743,2)</f>
        <v>310.80000000000001</v>
      </c>
      <c r="K743" s="155" t="s">
        <v>129</v>
      </c>
      <c r="L743" s="34"/>
      <c r="M743" s="159" t="s">
        <v>3</v>
      </c>
      <c r="N743" s="160" t="s">
        <v>41</v>
      </c>
      <c r="O743" s="161">
        <v>0.029999999999999999</v>
      </c>
      <c r="P743" s="161">
        <f>O743*H743</f>
        <v>0.41999999999999998</v>
      </c>
      <c r="Q743" s="161">
        <v>2.0000000000000002E-05</v>
      </c>
      <c r="R743" s="161">
        <f>Q743*H743</f>
        <v>0.00028000000000000003</v>
      </c>
      <c r="S743" s="161">
        <v>0</v>
      </c>
      <c r="T743" s="162">
        <f>S743*H743</f>
        <v>0</v>
      </c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R743" s="163" t="s">
        <v>231</v>
      </c>
      <c r="AT743" s="163" t="s">
        <v>125</v>
      </c>
      <c r="AU743" s="163" t="s">
        <v>131</v>
      </c>
      <c r="AY743" s="20" t="s">
        <v>122</v>
      </c>
      <c r="BE743" s="164">
        <f>IF(N743="základní",J743,0)</f>
        <v>0</v>
      </c>
      <c r="BF743" s="164">
        <f>IF(N743="snížená",J743,0)</f>
        <v>310.80000000000001</v>
      </c>
      <c r="BG743" s="164">
        <f>IF(N743="zákl. přenesená",J743,0)</f>
        <v>0</v>
      </c>
      <c r="BH743" s="164">
        <f>IF(N743="sníž. přenesená",J743,0)</f>
        <v>0</v>
      </c>
      <c r="BI743" s="164">
        <f>IF(N743="nulová",J743,0)</f>
        <v>0</v>
      </c>
      <c r="BJ743" s="20" t="s">
        <v>131</v>
      </c>
      <c r="BK743" s="164">
        <f>ROUND(I743*H743,2)</f>
        <v>310.80000000000001</v>
      </c>
      <c r="BL743" s="20" t="s">
        <v>231</v>
      </c>
      <c r="BM743" s="163" t="s">
        <v>1254</v>
      </c>
    </row>
    <row r="744" s="2" customFormat="1">
      <c r="A744" s="33"/>
      <c r="B744" s="34"/>
      <c r="C744" s="33"/>
      <c r="D744" s="165" t="s">
        <v>133</v>
      </c>
      <c r="E744" s="33"/>
      <c r="F744" s="166" t="s">
        <v>1255</v>
      </c>
      <c r="G744" s="33"/>
      <c r="H744" s="33"/>
      <c r="I744" s="33"/>
      <c r="J744" s="33"/>
      <c r="K744" s="33"/>
      <c r="L744" s="34"/>
      <c r="M744" s="167"/>
      <c r="N744" s="168"/>
      <c r="O744" s="66"/>
      <c r="P744" s="66"/>
      <c r="Q744" s="66"/>
      <c r="R744" s="66"/>
      <c r="S744" s="66"/>
      <c r="T744" s="67"/>
      <c r="U744" s="33"/>
      <c r="V744" s="33"/>
      <c r="W744" s="33"/>
      <c r="X744" s="33"/>
      <c r="Y744" s="33"/>
      <c r="Z744" s="33"/>
      <c r="AA744" s="33"/>
      <c r="AB744" s="33"/>
      <c r="AC744" s="33"/>
      <c r="AD744" s="33"/>
      <c r="AE744" s="33"/>
      <c r="AT744" s="20" t="s">
        <v>133</v>
      </c>
      <c r="AU744" s="20" t="s">
        <v>131</v>
      </c>
    </row>
    <row r="745" s="2" customFormat="1" ht="21.75" customHeight="1">
      <c r="A745" s="33"/>
      <c r="B745" s="152"/>
      <c r="C745" s="153" t="s">
        <v>1256</v>
      </c>
      <c r="D745" s="153" t="s">
        <v>125</v>
      </c>
      <c r="E745" s="154" t="s">
        <v>1257</v>
      </c>
      <c r="F745" s="155" t="s">
        <v>1258</v>
      </c>
      <c r="G745" s="156" t="s">
        <v>181</v>
      </c>
      <c r="H745" s="157">
        <v>14</v>
      </c>
      <c r="I745" s="158">
        <v>22.800000000000001</v>
      </c>
      <c r="J745" s="158">
        <f>ROUND(I745*H745,2)</f>
        <v>319.19999999999999</v>
      </c>
      <c r="K745" s="155" t="s">
        <v>129</v>
      </c>
      <c r="L745" s="34"/>
      <c r="M745" s="159" t="s">
        <v>3</v>
      </c>
      <c r="N745" s="160" t="s">
        <v>41</v>
      </c>
      <c r="O745" s="161">
        <v>0.031</v>
      </c>
      <c r="P745" s="161">
        <f>O745*H745</f>
        <v>0.434</v>
      </c>
      <c r="Q745" s="161">
        <v>2.0000000000000002E-05</v>
      </c>
      <c r="R745" s="161">
        <f>Q745*H745</f>
        <v>0.00028000000000000003</v>
      </c>
      <c r="S745" s="161">
        <v>0</v>
      </c>
      <c r="T745" s="162">
        <f>S745*H745</f>
        <v>0</v>
      </c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R745" s="163" t="s">
        <v>231</v>
      </c>
      <c r="AT745" s="163" t="s">
        <v>125</v>
      </c>
      <c r="AU745" s="163" t="s">
        <v>131</v>
      </c>
      <c r="AY745" s="20" t="s">
        <v>122</v>
      </c>
      <c r="BE745" s="164">
        <f>IF(N745="základní",J745,0)</f>
        <v>0</v>
      </c>
      <c r="BF745" s="164">
        <f>IF(N745="snížená",J745,0)</f>
        <v>319.19999999999999</v>
      </c>
      <c r="BG745" s="164">
        <f>IF(N745="zákl. přenesená",J745,0)</f>
        <v>0</v>
      </c>
      <c r="BH745" s="164">
        <f>IF(N745="sníž. přenesená",J745,0)</f>
        <v>0</v>
      </c>
      <c r="BI745" s="164">
        <f>IF(N745="nulová",J745,0)</f>
        <v>0</v>
      </c>
      <c r="BJ745" s="20" t="s">
        <v>131</v>
      </c>
      <c r="BK745" s="164">
        <f>ROUND(I745*H745,2)</f>
        <v>319.19999999999999</v>
      </c>
      <c r="BL745" s="20" t="s">
        <v>231</v>
      </c>
      <c r="BM745" s="163" t="s">
        <v>1259</v>
      </c>
    </row>
    <row r="746" s="2" customFormat="1">
      <c r="A746" s="33"/>
      <c r="B746" s="34"/>
      <c r="C746" s="33"/>
      <c r="D746" s="165" t="s">
        <v>133</v>
      </c>
      <c r="E746" s="33"/>
      <c r="F746" s="166" t="s">
        <v>1260</v>
      </c>
      <c r="G746" s="33"/>
      <c r="H746" s="33"/>
      <c r="I746" s="33"/>
      <c r="J746" s="33"/>
      <c r="K746" s="33"/>
      <c r="L746" s="34"/>
      <c r="M746" s="167"/>
      <c r="N746" s="168"/>
      <c r="O746" s="66"/>
      <c r="P746" s="66"/>
      <c r="Q746" s="66"/>
      <c r="R746" s="66"/>
      <c r="S746" s="66"/>
      <c r="T746" s="67"/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T746" s="20" t="s">
        <v>133</v>
      </c>
      <c r="AU746" s="20" t="s">
        <v>131</v>
      </c>
    </row>
    <row r="747" s="2" customFormat="1" ht="16.5" customHeight="1">
      <c r="A747" s="33"/>
      <c r="B747" s="152"/>
      <c r="C747" s="153" t="s">
        <v>1261</v>
      </c>
      <c r="D747" s="153" t="s">
        <v>125</v>
      </c>
      <c r="E747" s="154" t="s">
        <v>1262</v>
      </c>
      <c r="F747" s="155" t="s">
        <v>1263</v>
      </c>
      <c r="G747" s="156" t="s">
        <v>128</v>
      </c>
      <c r="H747" s="157">
        <v>11.5</v>
      </c>
      <c r="I747" s="158">
        <v>50.600000000000001</v>
      </c>
      <c r="J747" s="158">
        <f>ROUND(I747*H747,2)</f>
        <v>581.89999999999998</v>
      </c>
      <c r="K747" s="155" t="s">
        <v>470</v>
      </c>
      <c r="L747" s="34"/>
      <c r="M747" s="159" t="s">
        <v>3</v>
      </c>
      <c r="N747" s="160" t="s">
        <v>41</v>
      </c>
      <c r="O747" s="161">
        <v>0.080000000000000002</v>
      </c>
      <c r="P747" s="161">
        <f>O747*H747</f>
        <v>0.92000000000000004</v>
      </c>
      <c r="Q747" s="161">
        <v>6.9999999999999994E-05</v>
      </c>
      <c r="R747" s="161">
        <f>Q747*H747</f>
        <v>0.00080499999999999994</v>
      </c>
      <c r="S747" s="161">
        <v>0</v>
      </c>
      <c r="T747" s="162">
        <f>S747*H747</f>
        <v>0</v>
      </c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R747" s="163" t="s">
        <v>231</v>
      </c>
      <c r="AT747" s="163" t="s">
        <v>125</v>
      </c>
      <c r="AU747" s="163" t="s">
        <v>131</v>
      </c>
      <c r="AY747" s="20" t="s">
        <v>122</v>
      </c>
      <c r="BE747" s="164">
        <f>IF(N747="základní",J747,0)</f>
        <v>0</v>
      </c>
      <c r="BF747" s="164">
        <f>IF(N747="snížená",J747,0)</f>
        <v>581.89999999999998</v>
      </c>
      <c r="BG747" s="164">
        <f>IF(N747="zákl. přenesená",J747,0)</f>
        <v>0</v>
      </c>
      <c r="BH747" s="164">
        <f>IF(N747="sníž. přenesená",J747,0)</f>
        <v>0</v>
      </c>
      <c r="BI747" s="164">
        <f>IF(N747="nulová",J747,0)</f>
        <v>0</v>
      </c>
      <c r="BJ747" s="20" t="s">
        <v>131</v>
      </c>
      <c r="BK747" s="164">
        <f>ROUND(I747*H747,2)</f>
        <v>581.89999999999998</v>
      </c>
      <c r="BL747" s="20" t="s">
        <v>231</v>
      </c>
      <c r="BM747" s="163" t="s">
        <v>1264</v>
      </c>
    </row>
    <row r="748" s="2" customFormat="1">
      <c r="A748" s="33"/>
      <c r="B748" s="34"/>
      <c r="C748" s="33"/>
      <c r="D748" s="165" t="s">
        <v>133</v>
      </c>
      <c r="E748" s="33"/>
      <c r="F748" s="166" t="s">
        <v>1265</v>
      </c>
      <c r="G748" s="33"/>
      <c r="H748" s="33"/>
      <c r="I748" s="33"/>
      <c r="J748" s="33"/>
      <c r="K748" s="33"/>
      <c r="L748" s="34"/>
      <c r="M748" s="167"/>
      <c r="N748" s="168"/>
      <c r="O748" s="66"/>
      <c r="P748" s="66"/>
      <c r="Q748" s="66"/>
      <c r="R748" s="66"/>
      <c r="S748" s="66"/>
      <c r="T748" s="67"/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T748" s="20" t="s">
        <v>133</v>
      </c>
      <c r="AU748" s="20" t="s">
        <v>131</v>
      </c>
    </row>
    <row r="749" s="2" customFormat="1" ht="21.75" customHeight="1">
      <c r="A749" s="33"/>
      <c r="B749" s="152"/>
      <c r="C749" s="153" t="s">
        <v>1266</v>
      </c>
      <c r="D749" s="153" t="s">
        <v>125</v>
      </c>
      <c r="E749" s="154" t="s">
        <v>1267</v>
      </c>
      <c r="F749" s="155" t="s">
        <v>1268</v>
      </c>
      <c r="G749" s="156" t="s">
        <v>128</v>
      </c>
      <c r="H749" s="157">
        <v>11.5</v>
      </c>
      <c r="I749" s="158">
        <v>78</v>
      </c>
      <c r="J749" s="158">
        <f>ROUND(I749*H749,2)</f>
        <v>897</v>
      </c>
      <c r="K749" s="155" t="s">
        <v>470</v>
      </c>
      <c r="L749" s="34"/>
      <c r="M749" s="159" t="s">
        <v>3</v>
      </c>
      <c r="N749" s="160" t="s">
        <v>41</v>
      </c>
      <c r="O749" s="161">
        <v>0.106</v>
      </c>
      <c r="P749" s="161">
        <f>O749*H749</f>
        <v>1.2189999999999999</v>
      </c>
      <c r="Q749" s="161">
        <v>0.00024000000000000001</v>
      </c>
      <c r="R749" s="161">
        <f>Q749*H749</f>
        <v>0.0027599999999999999</v>
      </c>
      <c r="S749" s="161">
        <v>0</v>
      </c>
      <c r="T749" s="162">
        <f>S749*H749</f>
        <v>0</v>
      </c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R749" s="163" t="s">
        <v>231</v>
      </c>
      <c r="AT749" s="163" t="s">
        <v>125</v>
      </c>
      <c r="AU749" s="163" t="s">
        <v>131</v>
      </c>
      <c r="AY749" s="20" t="s">
        <v>122</v>
      </c>
      <c r="BE749" s="164">
        <f>IF(N749="základní",J749,0)</f>
        <v>0</v>
      </c>
      <c r="BF749" s="164">
        <f>IF(N749="snížená",J749,0)</f>
        <v>897</v>
      </c>
      <c r="BG749" s="164">
        <f>IF(N749="zákl. přenesená",J749,0)</f>
        <v>0</v>
      </c>
      <c r="BH749" s="164">
        <f>IF(N749="sníž. přenesená",J749,0)</f>
        <v>0</v>
      </c>
      <c r="BI749" s="164">
        <f>IF(N749="nulová",J749,0)</f>
        <v>0</v>
      </c>
      <c r="BJ749" s="20" t="s">
        <v>131</v>
      </c>
      <c r="BK749" s="164">
        <f>ROUND(I749*H749,2)</f>
        <v>897</v>
      </c>
      <c r="BL749" s="20" t="s">
        <v>231</v>
      </c>
      <c r="BM749" s="163" t="s">
        <v>1269</v>
      </c>
    </row>
    <row r="750" s="2" customFormat="1">
      <c r="A750" s="33"/>
      <c r="B750" s="34"/>
      <c r="C750" s="33"/>
      <c r="D750" s="165" t="s">
        <v>133</v>
      </c>
      <c r="E750" s="33"/>
      <c r="F750" s="166" t="s">
        <v>1270</v>
      </c>
      <c r="G750" s="33"/>
      <c r="H750" s="33"/>
      <c r="I750" s="33"/>
      <c r="J750" s="33"/>
      <c r="K750" s="33"/>
      <c r="L750" s="34"/>
      <c r="M750" s="167"/>
      <c r="N750" s="168"/>
      <c r="O750" s="66"/>
      <c r="P750" s="66"/>
      <c r="Q750" s="66"/>
      <c r="R750" s="66"/>
      <c r="S750" s="66"/>
      <c r="T750" s="67"/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T750" s="20" t="s">
        <v>133</v>
      </c>
      <c r="AU750" s="20" t="s">
        <v>131</v>
      </c>
    </row>
    <row r="751" s="2" customFormat="1" ht="16.5" customHeight="1">
      <c r="A751" s="33"/>
      <c r="B751" s="152"/>
      <c r="C751" s="153" t="s">
        <v>1271</v>
      </c>
      <c r="D751" s="153" t="s">
        <v>125</v>
      </c>
      <c r="E751" s="154" t="s">
        <v>1272</v>
      </c>
      <c r="F751" s="155" t="s">
        <v>1273</v>
      </c>
      <c r="G751" s="156" t="s">
        <v>128</v>
      </c>
      <c r="H751" s="157">
        <v>11.5</v>
      </c>
      <c r="I751" s="158">
        <v>115</v>
      </c>
      <c r="J751" s="158">
        <f>ROUND(I751*H751,2)</f>
        <v>1322.5</v>
      </c>
      <c r="K751" s="155" t="s">
        <v>470</v>
      </c>
      <c r="L751" s="34"/>
      <c r="M751" s="159" t="s">
        <v>3</v>
      </c>
      <c r="N751" s="160" t="s">
        <v>41</v>
      </c>
      <c r="O751" s="161">
        <v>0.184</v>
      </c>
      <c r="P751" s="161">
        <f>O751*H751</f>
        <v>2.1160000000000001</v>
      </c>
      <c r="Q751" s="161">
        <v>3.0000000000000001E-05</v>
      </c>
      <c r="R751" s="161">
        <f>Q751*H751</f>
        <v>0.00034499999999999998</v>
      </c>
      <c r="S751" s="161">
        <v>0</v>
      </c>
      <c r="T751" s="162">
        <f>S751*H751</f>
        <v>0</v>
      </c>
      <c r="U751" s="33"/>
      <c r="V751" s="33"/>
      <c r="W751" s="33"/>
      <c r="X751" s="33"/>
      <c r="Y751" s="33"/>
      <c r="Z751" s="33"/>
      <c r="AA751" s="33"/>
      <c r="AB751" s="33"/>
      <c r="AC751" s="33"/>
      <c r="AD751" s="33"/>
      <c r="AE751" s="33"/>
      <c r="AR751" s="163" t="s">
        <v>231</v>
      </c>
      <c r="AT751" s="163" t="s">
        <v>125</v>
      </c>
      <c r="AU751" s="163" t="s">
        <v>131</v>
      </c>
      <c r="AY751" s="20" t="s">
        <v>122</v>
      </c>
      <c r="BE751" s="164">
        <f>IF(N751="základní",J751,0)</f>
        <v>0</v>
      </c>
      <c r="BF751" s="164">
        <f>IF(N751="snížená",J751,0)</f>
        <v>1322.5</v>
      </c>
      <c r="BG751" s="164">
        <f>IF(N751="zákl. přenesená",J751,0)</f>
        <v>0</v>
      </c>
      <c r="BH751" s="164">
        <f>IF(N751="sníž. přenesená",J751,0)</f>
        <v>0</v>
      </c>
      <c r="BI751" s="164">
        <f>IF(N751="nulová",J751,0)</f>
        <v>0</v>
      </c>
      <c r="BJ751" s="20" t="s">
        <v>131</v>
      </c>
      <c r="BK751" s="164">
        <f>ROUND(I751*H751,2)</f>
        <v>1322.5</v>
      </c>
      <c r="BL751" s="20" t="s">
        <v>231</v>
      </c>
      <c r="BM751" s="163" t="s">
        <v>1274</v>
      </c>
    </row>
    <row r="752" s="2" customFormat="1">
      <c r="A752" s="33"/>
      <c r="B752" s="34"/>
      <c r="C752" s="33"/>
      <c r="D752" s="165" t="s">
        <v>133</v>
      </c>
      <c r="E752" s="33"/>
      <c r="F752" s="166" t="s">
        <v>1275</v>
      </c>
      <c r="G752" s="33"/>
      <c r="H752" s="33"/>
      <c r="I752" s="33"/>
      <c r="J752" s="33"/>
      <c r="K752" s="33"/>
      <c r="L752" s="34"/>
      <c r="M752" s="167"/>
      <c r="N752" s="168"/>
      <c r="O752" s="66"/>
      <c r="P752" s="66"/>
      <c r="Q752" s="66"/>
      <c r="R752" s="66"/>
      <c r="S752" s="66"/>
      <c r="T752" s="67"/>
      <c r="U752" s="33"/>
      <c r="V752" s="33"/>
      <c r="W752" s="33"/>
      <c r="X752" s="33"/>
      <c r="Y752" s="33"/>
      <c r="Z752" s="33"/>
      <c r="AA752" s="33"/>
      <c r="AB752" s="33"/>
      <c r="AC752" s="33"/>
      <c r="AD752" s="33"/>
      <c r="AE752" s="33"/>
      <c r="AT752" s="20" t="s">
        <v>133</v>
      </c>
      <c r="AU752" s="20" t="s">
        <v>131</v>
      </c>
    </row>
    <row r="753" s="2" customFormat="1" ht="16.5" customHeight="1">
      <c r="A753" s="33"/>
      <c r="B753" s="152"/>
      <c r="C753" s="153" t="s">
        <v>1276</v>
      </c>
      <c r="D753" s="153" t="s">
        <v>125</v>
      </c>
      <c r="E753" s="154" t="s">
        <v>1277</v>
      </c>
      <c r="F753" s="155" t="s">
        <v>1278</v>
      </c>
      <c r="G753" s="156" t="s">
        <v>128</v>
      </c>
      <c r="H753" s="157">
        <v>11.5</v>
      </c>
      <c r="I753" s="158">
        <v>71.299999999999997</v>
      </c>
      <c r="J753" s="158">
        <f>ROUND(I753*H753,2)</f>
        <v>819.95000000000005</v>
      </c>
      <c r="K753" s="155" t="s">
        <v>129</v>
      </c>
      <c r="L753" s="34"/>
      <c r="M753" s="159" t="s">
        <v>3</v>
      </c>
      <c r="N753" s="160" t="s">
        <v>41</v>
      </c>
      <c r="O753" s="161">
        <v>0.088999999999999996</v>
      </c>
      <c r="P753" s="161">
        <f>O753*H753</f>
        <v>1.0234999999999999</v>
      </c>
      <c r="Q753" s="161">
        <v>0.00012999999999999999</v>
      </c>
      <c r="R753" s="161">
        <f>Q753*H753</f>
        <v>0.0014949999999999998</v>
      </c>
      <c r="S753" s="161">
        <v>0</v>
      </c>
      <c r="T753" s="162">
        <f>S753*H753</f>
        <v>0</v>
      </c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R753" s="163" t="s">
        <v>231</v>
      </c>
      <c r="AT753" s="163" t="s">
        <v>125</v>
      </c>
      <c r="AU753" s="163" t="s">
        <v>131</v>
      </c>
      <c r="AY753" s="20" t="s">
        <v>122</v>
      </c>
      <c r="BE753" s="164">
        <f>IF(N753="základní",J753,0)</f>
        <v>0</v>
      </c>
      <c r="BF753" s="164">
        <f>IF(N753="snížená",J753,0)</f>
        <v>819.95000000000005</v>
      </c>
      <c r="BG753" s="164">
        <f>IF(N753="zákl. přenesená",J753,0)</f>
        <v>0</v>
      </c>
      <c r="BH753" s="164">
        <f>IF(N753="sníž. přenesená",J753,0)</f>
        <v>0</v>
      </c>
      <c r="BI753" s="164">
        <f>IF(N753="nulová",J753,0)</f>
        <v>0</v>
      </c>
      <c r="BJ753" s="20" t="s">
        <v>131</v>
      </c>
      <c r="BK753" s="164">
        <f>ROUND(I753*H753,2)</f>
        <v>819.95000000000005</v>
      </c>
      <c r="BL753" s="20" t="s">
        <v>231</v>
      </c>
      <c r="BM753" s="163" t="s">
        <v>1279</v>
      </c>
    </row>
    <row r="754" s="2" customFormat="1">
      <c r="A754" s="33"/>
      <c r="B754" s="34"/>
      <c r="C754" s="33"/>
      <c r="D754" s="165" t="s">
        <v>133</v>
      </c>
      <c r="E754" s="33"/>
      <c r="F754" s="166" t="s">
        <v>1280</v>
      </c>
      <c r="G754" s="33"/>
      <c r="H754" s="33"/>
      <c r="I754" s="33"/>
      <c r="J754" s="33"/>
      <c r="K754" s="33"/>
      <c r="L754" s="34"/>
      <c r="M754" s="167"/>
      <c r="N754" s="168"/>
      <c r="O754" s="66"/>
      <c r="P754" s="66"/>
      <c r="Q754" s="66"/>
      <c r="R754" s="66"/>
      <c r="S754" s="66"/>
      <c r="T754" s="67"/>
      <c r="U754" s="33"/>
      <c r="V754" s="33"/>
      <c r="W754" s="33"/>
      <c r="X754" s="33"/>
      <c r="Y754" s="33"/>
      <c r="Z754" s="33"/>
      <c r="AA754" s="33"/>
      <c r="AB754" s="33"/>
      <c r="AC754" s="33"/>
      <c r="AD754" s="33"/>
      <c r="AE754" s="33"/>
      <c r="AT754" s="20" t="s">
        <v>133</v>
      </c>
      <c r="AU754" s="20" t="s">
        <v>131</v>
      </c>
    </row>
    <row r="755" s="2" customFormat="1" ht="16.5" customHeight="1">
      <c r="A755" s="33"/>
      <c r="B755" s="152"/>
      <c r="C755" s="153" t="s">
        <v>1281</v>
      </c>
      <c r="D755" s="153" t="s">
        <v>125</v>
      </c>
      <c r="E755" s="154" t="s">
        <v>1282</v>
      </c>
      <c r="F755" s="155" t="s">
        <v>1283</v>
      </c>
      <c r="G755" s="156" t="s">
        <v>128</v>
      </c>
      <c r="H755" s="157">
        <v>11.5</v>
      </c>
      <c r="I755" s="158">
        <v>189</v>
      </c>
      <c r="J755" s="158">
        <f>ROUND(I755*H755,2)</f>
        <v>2173.5</v>
      </c>
      <c r="K755" s="155" t="s">
        <v>129</v>
      </c>
      <c r="L755" s="34"/>
      <c r="M755" s="159" t="s">
        <v>3</v>
      </c>
      <c r="N755" s="160" t="s">
        <v>41</v>
      </c>
      <c r="O755" s="161">
        <v>0.17399999999999999</v>
      </c>
      <c r="P755" s="161">
        <f>O755*H755</f>
        <v>2.0009999999999999</v>
      </c>
      <c r="Q755" s="161">
        <v>0.00034000000000000002</v>
      </c>
      <c r="R755" s="161">
        <f>Q755*H755</f>
        <v>0.0039100000000000003</v>
      </c>
      <c r="S755" s="161">
        <v>0</v>
      </c>
      <c r="T755" s="162">
        <f>S755*H755</f>
        <v>0</v>
      </c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R755" s="163" t="s">
        <v>231</v>
      </c>
      <c r="AT755" s="163" t="s">
        <v>125</v>
      </c>
      <c r="AU755" s="163" t="s">
        <v>131</v>
      </c>
      <c r="AY755" s="20" t="s">
        <v>122</v>
      </c>
      <c r="BE755" s="164">
        <f>IF(N755="základní",J755,0)</f>
        <v>0</v>
      </c>
      <c r="BF755" s="164">
        <f>IF(N755="snížená",J755,0)</f>
        <v>2173.5</v>
      </c>
      <c r="BG755" s="164">
        <f>IF(N755="zákl. přenesená",J755,0)</f>
        <v>0</v>
      </c>
      <c r="BH755" s="164">
        <f>IF(N755="sníž. přenesená",J755,0)</f>
        <v>0</v>
      </c>
      <c r="BI755" s="164">
        <f>IF(N755="nulová",J755,0)</f>
        <v>0</v>
      </c>
      <c r="BJ755" s="20" t="s">
        <v>131</v>
      </c>
      <c r="BK755" s="164">
        <f>ROUND(I755*H755,2)</f>
        <v>2173.5</v>
      </c>
      <c r="BL755" s="20" t="s">
        <v>231</v>
      </c>
      <c r="BM755" s="163" t="s">
        <v>1284</v>
      </c>
    </row>
    <row r="756" s="2" customFormat="1">
      <c r="A756" s="33"/>
      <c r="B756" s="34"/>
      <c r="C756" s="33"/>
      <c r="D756" s="165" t="s">
        <v>133</v>
      </c>
      <c r="E756" s="33"/>
      <c r="F756" s="166" t="s">
        <v>1285</v>
      </c>
      <c r="G756" s="33"/>
      <c r="H756" s="33"/>
      <c r="I756" s="33"/>
      <c r="J756" s="33"/>
      <c r="K756" s="33"/>
      <c r="L756" s="34"/>
      <c r="M756" s="167"/>
      <c r="N756" s="168"/>
      <c r="O756" s="66"/>
      <c r="P756" s="66"/>
      <c r="Q756" s="66"/>
      <c r="R756" s="66"/>
      <c r="S756" s="66"/>
      <c r="T756" s="67"/>
      <c r="U756" s="33"/>
      <c r="V756" s="33"/>
      <c r="W756" s="33"/>
      <c r="X756" s="33"/>
      <c r="Y756" s="33"/>
      <c r="Z756" s="33"/>
      <c r="AA756" s="33"/>
      <c r="AB756" s="33"/>
      <c r="AC756" s="33"/>
      <c r="AD756" s="33"/>
      <c r="AE756" s="33"/>
      <c r="AT756" s="20" t="s">
        <v>133</v>
      </c>
      <c r="AU756" s="20" t="s">
        <v>131</v>
      </c>
    </row>
    <row r="757" s="12" customFormat="1" ht="22.8" customHeight="1">
      <c r="A757" s="12"/>
      <c r="B757" s="140"/>
      <c r="C757" s="12"/>
      <c r="D757" s="141" t="s">
        <v>68</v>
      </c>
      <c r="E757" s="150" t="s">
        <v>1286</v>
      </c>
      <c r="F757" s="150" t="s">
        <v>1287</v>
      </c>
      <c r="G757" s="12"/>
      <c r="H757" s="12"/>
      <c r="I757" s="12"/>
      <c r="J757" s="151">
        <f>BK757</f>
        <v>40494.929999999993</v>
      </c>
      <c r="K757" s="12"/>
      <c r="L757" s="140"/>
      <c r="M757" s="144"/>
      <c r="N757" s="145"/>
      <c r="O757" s="145"/>
      <c r="P757" s="146">
        <f>SUM(P758:P795)</f>
        <v>71.809320000000014</v>
      </c>
      <c r="Q757" s="145"/>
      <c r="R757" s="146">
        <f>SUM(R758:R795)</f>
        <v>0.34665317000000001</v>
      </c>
      <c r="S757" s="145"/>
      <c r="T757" s="147">
        <f>SUM(T758:T795)</f>
        <v>0.10410167999999999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141" t="s">
        <v>131</v>
      </c>
      <c r="AT757" s="148" t="s">
        <v>68</v>
      </c>
      <c r="AU757" s="148" t="s">
        <v>74</v>
      </c>
      <c r="AY757" s="141" t="s">
        <v>122</v>
      </c>
      <c r="BK757" s="149">
        <f>SUM(BK758:BK795)</f>
        <v>40494.929999999993</v>
      </c>
    </row>
    <row r="758" s="2" customFormat="1" ht="16.5" customHeight="1">
      <c r="A758" s="33"/>
      <c r="B758" s="152"/>
      <c r="C758" s="153" t="s">
        <v>1288</v>
      </c>
      <c r="D758" s="153" t="s">
        <v>125</v>
      </c>
      <c r="E758" s="154" t="s">
        <v>1289</v>
      </c>
      <c r="F758" s="155" t="s">
        <v>1290</v>
      </c>
      <c r="G758" s="156" t="s">
        <v>128</v>
      </c>
      <c r="H758" s="157">
        <v>226.30799999999999</v>
      </c>
      <c r="I758" s="158">
        <v>17.5</v>
      </c>
      <c r="J758" s="158">
        <f>ROUND(I758*H758,2)</f>
        <v>3960.3899999999999</v>
      </c>
      <c r="K758" s="155" t="s">
        <v>129</v>
      </c>
      <c r="L758" s="34"/>
      <c r="M758" s="159" t="s">
        <v>3</v>
      </c>
      <c r="N758" s="160" t="s">
        <v>41</v>
      </c>
      <c r="O758" s="161">
        <v>0.035000000000000003</v>
      </c>
      <c r="P758" s="161">
        <f>O758*H758</f>
        <v>7.9207800000000006</v>
      </c>
      <c r="Q758" s="161">
        <v>0</v>
      </c>
      <c r="R758" s="161">
        <f>Q758*H758</f>
        <v>0</v>
      </c>
      <c r="S758" s="161">
        <v>0.00014999999999999999</v>
      </c>
      <c r="T758" s="162">
        <f>S758*H758</f>
        <v>0.033946199999999996</v>
      </c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R758" s="163" t="s">
        <v>231</v>
      </c>
      <c r="AT758" s="163" t="s">
        <v>125</v>
      </c>
      <c r="AU758" s="163" t="s">
        <v>131</v>
      </c>
      <c r="AY758" s="20" t="s">
        <v>122</v>
      </c>
      <c r="BE758" s="164">
        <f>IF(N758="základní",J758,0)</f>
        <v>0</v>
      </c>
      <c r="BF758" s="164">
        <f>IF(N758="snížená",J758,0)</f>
        <v>3960.3899999999999</v>
      </c>
      <c r="BG758" s="164">
        <f>IF(N758="zákl. přenesená",J758,0)</f>
        <v>0</v>
      </c>
      <c r="BH758" s="164">
        <f>IF(N758="sníž. přenesená",J758,0)</f>
        <v>0</v>
      </c>
      <c r="BI758" s="164">
        <f>IF(N758="nulová",J758,0)</f>
        <v>0</v>
      </c>
      <c r="BJ758" s="20" t="s">
        <v>131</v>
      </c>
      <c r="BK758" s="164">
        <f>ROUND(I758*H758,2)</f>
        <v>3960.3899999999999</v>
      </c>
      <c r="BL758" s="20" t="s">
        <v>231</v>
      </c>
      <c r="BM758" s="163" t="s">
        <v>1291</v>
      </c>
    </row>
    <row r="759" s="2" customFormat="1">
      <c r="A759" s="33"/>
      <c r="B759" s="34"/>
      <c r="C759" s="33"/>
      <c r="D759" s="165" t="s">
        <v>133</v>
      </c>
      <c r="E759" s="33"/>
      <c r="F759" s="166" t="s">
        <v>1292</v>
      </c>
      <c r="G759" s="33"/>
      <c r="H759" s="33"/>
      <c r="I759" s="33"/>
      <c r="J759" s="33"/>
      <c r="K759" s="33"/>
      <c r="L759" s="34"/>
      <c r="M759" s="167"/>
      <c r="N759" s="168"/>
      <c r="O759" s="66"/>
      <c r="P759" s="66"/>
      <c r="Q759" s="66"/>
      <c r="R759" s="66"/>
      <c r="S759" s="66"/>
      <c r="T759" s="67"/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T759" s="20" t="s">
        <v>133</v>
      </c>
      <c r="AU759" s="20" t="s">
        <v>131</v>
      </c>
    </row>
    <row r="760" s="13" customFormat="1">
      <c r="A760" s="13"/>
      <c r="B760" s="169"/>
      <c r="C760" s="13"/>
      <c r="D760" s="170" t="s">
        <v>135</v>
      </c>
      <c r="E760" s="171" t="s">
        <v>3</v>
      </c>
      <c r="F760" s="172" t="s">
        <v>150</v>
      </c>
      <c r="G760" s="13"/>
      <c r="H760" s="173">
        <v>40.274000000000001</v>
      </c>
      <c r="I760" s="13"/>
      <c r="J760" s="13"/>
      <c r="K760" s="13"/>
      <c r="L760" s="169"/>
      <c r="M760" s="174"/>
      <c r="N760" s="175"/>
      <c r="O760" s="175"/>
      <c r="P760" s="175"/>
      <c r="Q760" s="175"/>
      <c r="R760" s="175"/>
      <c r="S760" s="175"/>
      <c r="T760" s="176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171" t="s">
        <v>135</v>
      </c>
      <c r="AU760" s="171" t="s">
        <v>131</v>
      </c>
      <c r="AV760" s="13" t="s">
        <v>131</v>
      </c>
      <c r="AW760" s="13" t="s">
        <v>30</v>
      </c>
      <c r="AX760" s="13" t="s">
        <v>69</v>
      </c>
      <c r="AY760" s="171" t="s">
        <v>122</v>
      </c>
    </row>
    <row r="761" s="14" customFormat="1">
      <c r="A761" s="14"/>
      <c r="B761" s="177"/>
      <c r="C761" s="14"/>
      <c r="D761" s="170" t="s">
        <v>135</v>
      </c>
      <c r="E761" s="178" t="s">
        <v>3</v>
      </c>
      <c r="F761" s="179" t="s">
        <v>137</v>
      </c>
      <c r="G761" s="14"/>
      <c r="H761" s="180">
        <v>40.274000000000001</v>
      </c>
      <c r="I761" s="14"/>
      <c r="J761" s="14"/>
      <c r="K761" s="14"/>
      <c r="L761" s="177"/>
      <c r="M761" s="181"/>
      <c r="N761" s="182"/>
      <c r="O761" s="182"/>
      <c r="P761" s="182"/>
      <c r="Q761" s="182"/>
      <c r="R761" s="182"/>
      <c r="S761" s="182"/>
      <c r="T761" s="183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178" t="s">
        <v>135</v>
      </c>
      <c r="AU761" s="178" t="s">
        <v>131</v>
      </c>
      <c r="AV761" s="14" t="s">
        <v>138</v>
      </c>
      <c r="AW761" s="14" t="s">
        <v>30</v>
      </c>
      <c r="AX761" s="14" t="s">
        <v>69</v>
      </c>
      <c r="AY761" s="178" t="s">
        <v>122</v>
      </c>
    </row>
    <row r="762" s="13" customFormat="1">
      <c r="A762" s="13"/>
      <c r="B762" s="169"/>
      <c r="C762" s="13"/>
      <c r="D762" s="170" t="s">
        <v>135</v>
      </c>
      <c r="E762" s="171" t="s">
        <v>3</v>
      </c>
      <c r="F762" s="172" t="s">
        <v>151</v>
      </c>
      <c r="G762" s="13"/>
      <c r="H762" s="173">
        <v>15.539</v>
      </c>
      <c r="I762" s="13"/>
      <c r="J762" s="13"/>
      <c r="K762" s="13"/>
      <c r="L762" s="169"/>
      <c r="M762" s="174"/>
      <c r="N762" s="175"/>
      <c r="O762" s="175"/>
      <c r="P762" s="175"/>
      <c r="Q762" s="175"/>
      <c r="R762" s="175"/>
      <c r="S762" s="175"/>
      <c r="T762" s="176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71" t="s">
        <v>135</v>
      </c>
      <c r="AU762" s="171" t="s">
        <v>131</v>
      </c>
      <c r="AV762" s="13" t="s">
        <v>131</v>
      </c>
      <c r="AW762" s="13" t="s">
        <v>30</v>
      </c>
      <c r="AX762" s="13" t="s">
        <v>69</v>
      </c>
      <c r="AY762" s="171" t="s">
        <v>122</v>
      </c>
    </row>
    <row r="763" s="14" customFormat="1">
      <c r="A763" s="14"/>
      <c r="B763" s="177"/>
      <c r="C763" s="14"/>
      <c r="D763" s="170" t="s">
        <v>135</v>
      </c>
      <c r="E763" s="178" t="s">
        <v>3</v>
      </c>
      <c r="F763" s="179" t="s">
        <v>137</v>
      </c>
      <c r="G763" s="14"/>
      <c r="H763" s="180">
        <v>15.539</v>
      </c>
      <c r="I763" s="14"/>
      <c r="J763" s="14"/>
      <c r="K763" s="14"/>
      <c r="L763" s="177"/>
      <c r="M763" s="181"/>
      <c r="N763" s="182"/>
      <c r="O763" s="182"/>
      <c r="P763" s="182"/>
      <c r="Q763" s="182"/>
      <c r="R763" s="182"/>
      <c r="S763" s="182"/>
      <c r="T763" s="183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178" t="s">
        <v>135</v>
      </c>
      <c r="AU763" s="178" t="s">
        <v>131</v>
      </c>
      <c r="AV763" s="14" t="s">
        <v>138</v>
      </c>
      <c r="AW763" s="14" t="s">
        <v>30</v>
      </c>
      <c r="AX763" s="14" t="s">
        <v>69</v>
      </c>
      <c r="AY763" s="178" t="s">
        <v>122</v>
      </c>
    </row>
    <row r="764" s="13" customFormat="1">
      <c r="A764" s="13"/>
      <c r="B764" s="169"/>
      <c r="C764" s="13"/>
      <c r="D764" s="170" t="s">
        <v>135</v>
      </c>
      <c r="E764" s="171" t="s">
        <v>3</v>
      </c>
      <c r="F764" s="172" t="s">
        <v>152</v>
      </c>
      <c r="G764" s="13"/>
      <c r="H764" s="173">
        <v>12.101000000000001</v>
      </c>
      <c r="I764" s="13"/>
      <c r="J764" s="13"/>
      <c r="K764" s="13"/>
      <c r="L764" s="169"/>
      <c r="M764" s="174"/>
      <c r="N764" s="175"/>
      <c r="O764" s="175"/>
      <c r="P764" s="175"/>
      <c r="Q764" s="175"/>
      <c r="R764" s="175"/>
      <c r="S764" s="175"/>
      <c r="T764" s="17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171" t="s">
        <v>135</v>
      </c>
      <c r="AU764" s="171" t="s">
        <v>131</v>
      </c>
      <c r="AV764" s="13" t="s">
        <v>131</v>
      </c>
      <c r="AW764" s="13" t="s">
        <v>30</v>
      </c>
      <c r="AX764" s="13" t="s">
        <v>69</v>
      </c>
      <c r="AY764" s="171" t="s">
        <v>122</v>
      </c>
    </row>
    <row r="765" s="14" customFormat="1">
      <c r="A765" s="14"/>
      <c r="B765" s="177"/>
      <c r="C765" s="14"/>
      <c r="D765" s="170" t="s">
        <v>135</v>
      </c>
      <c r="E765" s="178" t="s">
        <v>3</v>
      </c>
      <c r="F765" s="179" t="s">
        <v>137</v>
      </c>
      <c r="G765" s="14"/>
      <c r="H765" s="180">
        <v>12.101000000000001</v>
      </c>
      <c r="I765" s="14"/>
      <c r="J765" s="14"/>
      <c r="K765" s="14"/>
      <c r="L765" s="177"/>
      <c r="M765" s="181"/>
      <c r="N765" s="182"/>
      <c r="O765" s="182"/>
      <c r="P765" s="182"/>
      <c r="Q765" s="182"/>
      <c r="R765" s="182"/>
      <c r="S765" s="182"/>
      <c r="T765" s="183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178" t="s">
        <v>135</v>
      </c>
      <c r="AU765" s="178" t="s">
        <v>131</v>
      </c>
      <c r="AV765" s="14" t="s">
        <v>138</v>
      </c>
      <c r="AW765" s="14" t="s">
        <v>30</v>
      </c>
      <c r="AX765" s="14" t="s">
        <v>69</v>
      </c>
      <c r="AY765" s="178" t="s">
        <v>122</v>
      </c>
    </row>
    <row r="766" s="13" customFormat="1">
      <c r="A766" s="13"/>
      <c r="B766" s="169"/>
      <c r="C766" s="13"/>
      <c r="D766" s="170" t="s">
        <v>135</v>
      </c>
      <c r="E766" s="171" t="s">
        <v>3</v>
      </c>
      <c r="F766" s="172" t="s">
        <v>153</v>
      </c>
      <c r="G766" s="13"/>
      <c r="H766" s="173">
        <v>8.859</v>
      </c>
      <c r="I766" s="13"/>
      <c r="J766" s="13"/>
      <c r="K766" s="13"/>
      <c r="L766" s="169"/>
      <c r="M766" s="174"/>
      <c r="N766" s="175"/>
      <c r="O766" s="175"/>
      <c r="P766" s="175"/>
      <c r="Q766" s="175"/>
      <c r="R766" s="175"/>
      <c r="S766" s="175"/>
      <c r="T766" s="176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171" t="s">
        <v>135</v>
      </c>
      <c r="AU766" s="171" t="s">
        <v>131</v>
      </c>
      <c r="AV766" s="13" t="s">
        <v>131</v>
      </c>
      <c r="AW766" s="13" t="s">
        <v>30</v>
      </c>
      <c r="AX766" s="13" t="s">
        <v>69</v>
      </c>
      <c r="AY766" s="171" t="s">
        <v>122</v>
      </c>
    </row>
    <row r="767" s="14" customFormat="1">
      <c r="A767" s="14"/>
      <c r="B767" s="177"/>
      <c r="C767" s="14"/>
      <c r="D767" s="170" t="s">
        <v>135</v>
      </c>
      <c r="E767" s="178" t="s">
        <v>3</v>
      </c>
      <c r="F767" s="179" t="s">
        <v>137</v>
      </c>
      <c r="G767" s="14"/>
      <c r="H767" s="180">
        <v>8.859</v>
      </c>
      <c r="I767" s="14"/>
      <c r="J767" s="14"/>
      <c r="K767" s="14"/>
      <c r="L767" s="177"/>
      <c r="M767" s="181"/>
      <c r="N767" s="182"/>
      <c r="O767" s="182"/>
      <c r="P767" s="182"/>
      <c r="Q767" s="182"/>
      <c r="R767" s="182"/>
      <c r="S767" s="182"/>
      <c r="T767" s="18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178" t="s">
        <v>135</v>
      </c>
      <c r="AU767" s="178" t="s">
        <v>131</v>
      </c>
      <c r="AV767" s="14" t="s">
        <v>138</v>
      </c>
      <c r="AW767" s="14" t="s">
        <v>30</v>
      </c>
      <c r="AX767" s="14" t="s">
        <v>69</v>
      </c>
      <c r="AY767" s="178" t="s">
        <v>122</v>
      </c>
    </row>
    <row r="768" s="13" customFormat="1">
      <c r="A768" s="13"/>
      <c r="B768" s="169"/>
      <c r="C768" s="13"/>
      <c r="D768" s="170" t="s">
        <v>135</v>
      </c>
      <c r="E768" s="171" t="s">
        <v>3</v>
      </c>
      <c r="F768" s="172" t="s">
        <v>154</v>
      </c>
      <c r="G768" s="13"/>
      <c r="H768" s="173">
        <v>49.433999999999998</v>
      </c>
      <c r="I768" s="13"/>
      <c r="J768" s="13"/>
      <c r="K768" s="13"/>
      <c r="L768" s="169"/>
      <c r="M768" s="174"/>
      <c r="N768" s="175"/>
      <c r="O768" s="175"/>
      <c r="P768" s="175"/>
      <c r="Q768" s="175"/>
      <c r="R768" s="175"/>
      <c r="S768" s="175"/>
      <c r="T768" s="176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171" t="s">
        <v>135</v>
      </c>
      <c r="AU768" s="171" t="s">
        <v>131</v>
      </c>
      <c r="AV768" s="13" t="s">
        <v>131</v>
      </c>
      <c r="AW768" s="13" t="s">
        <v>30</v>
      </c>
      <c r="AX768" s="13" t="s">
        <v>69</v>
      </c>
      <c r="AY768" s="171" t="s">
        <v>122</v>
      </c>
    </row>
    <row r="769" s="14" customFormat="1">
      <c r="A769" s="14"/>
      <c r="B769" s="177"/>
      <c r="C769" s="14"/>
      <c r="D769" s="170" t="s">
        <v>135</v>
      </c>
      <c r="E769" s="178" t="s">
        <v>3</v>
      </c>
      <c r="F769" s="179" t="s">
        <v>137</v>
      </c>
      <c r="G769" s="14"/>
      <c r="H769" s="180">
        <v>49.433999999999998</v>
      </c>
      <c r="I769" s="14"/>
      <c r="J769" s="14"/>
      <c r="K769" s="14"/>
      <c r="L769" s="177"/>
      <c r="M769" s="181"/>
      <c r="N769" s="182"/>
      <c r="O769" s="182"/>
      <c r="P769" s="182"/>
      <c r="Q769" s="182"/>
      <c r="R769" s="182"/>
      <c r="S769" s="182"/>
      <c r="T769" s="18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178" t="s">
        <v>135</v>
      </c>
      <c r="AU769" s="178" t="s">
        <v>131</v>
      </c>
      <c r="AV769" s="14" t="s">
        <v>138</v>
      </c>
      <c r="AW769" s="14" t="s">
        <v>30</v>
      </c>
      <c r="AX769" s="14" t="s">
        <v>69</v>
      </c>
      <c r="AY769" s="178" t="s">
        <v>122</v>
      </c>
    </row>
    <row r="770" s="13" customFormat="1">
      <c r="A770" s="13"/>
      <c r="B770" s="169"/>
      <c r="C770" s="13"/>
      <c r="D770" s="170" t="s">
        <v>135</v>
      </c>
      <c r="E770" s="171" t="s">
        <v>3</v>
      </c>
      <c r="F770" s="172" t="s">
        <v>155</v>
      </c>
      <c r="G770" s="13"/>
      <c r="H770" s="173">
        <v>38.634999999999998</v>
      </c>
      <c r="I770" s="13"/>
      <c r="J770" s="13"/>
      <c r="K770" s="13"/>
      <c r="L770" s="169"/>
      <c r="M770" s="174"/>
      <c r="N770" s="175"/>
      <c r="O770" s="175"/>
      <c r="P770" s="175"/>
      <c r="Q770" s="175"/>
      <c r="R770" s="175"/>
      <c r="S770" s="175"/>
      <c r="T770" s="17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71" t="s">
        <v>135</v>
      </c>
      <c r="AU770" s="171" t="s">
        <v>131</v>
      </c>
      <c r="AV770" s="13" t="s">
        <v>131</v>
      </c>
      <c r="AW770" s="13" t="s">
        <v>30</v>
      </c>
      <c r="AX770" s="13" t="s">
        <v>69</v>
      </c>
      <c r="AY770" s="171" t="s">
        <v>122</v>
      </c>
    </row>
    <row r="771" s="14" customFormat="1">
      <c r="A771" s="14"/>
      <c r="B771" s="177"/>
      <c r="C771" s="14"/>
      <c r="D771" s="170" t="s">
        <v>135</v>
      </c>
      <c r="E771" s="178" t="s">
        <v>3</v>
      </c>
      <c r="F771" s="179" t="s">
        <v>137</v>
      </c>
      <c r="G771" s="14"/>
      <c r="H771" s="180">
        <v>38.634999999999998</v>
      </c>
      <c r="I771" s="14"/>
      <c r="J771" s="14"/>
      <c r="K771" s="14"/>
      <c r="L771" s="177"/>
      <c r="M771" s="181"/>
      <c r="N771" s="182"/>
      <c r="O771" s="182"/>
      <c r="P771" s="182"/>
      <c r="Q771" s="182"/>
      <c r="R771" s="182"/>
      <c r="S771" s="182"/>
      <c r="T771" s="183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178" t="s">
        <v>135</v>
      </c>
      <c r="AU771" s="178" t="s">
        <v>131</v>
      </c>
      <c r="AV771" s="14" t="s">
        <v>138</v>
      </c>
      <c r="AW771" s="14" t="s">
        <v>30</v>
      </c>
      <c r="AX771" s="14" t="s">
        <v>69</v>
      </c>
      <c r="AY771" s="178" t="s">
        <v>122</v>
      </c>
    </row>
    <row r="772" s="13" customFormat="1">
      <c r="A772" s="13"/>
      <c r="B772" s="169"/>
      <c r="C772" s="13"/>
      <c r="D772" s="170" t="s">
        <v>135</v>
      </c>
      <c r="E772" s="171" t="s">
        <v>3</v>
      </c>
      <c r="F772" s="172" t="s">
        <v>156</v>
      </c>
      <c r="G772" s="13"/>
      <c r="H772" s="173">
        <v>4.9989999999999997</v>
      </c>
      <c r="I772" s="13"/>
      <c r="J772" s="13"/>
      <c r="K772" s="13"/>
      <c r="L772" s="169"/>
      <c r="M772" s="174"/>
      <c r="N772" s="175"/>
      <c r="O772" s="175"/>
      <c r="P772" s="175"/>
      <c r="Q772" s="175"/>
      <c r="R772" s="175"/>
      <c r="S772" s="175"/>
      <c r="T772" s="176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171" t="s">
        <v>135</v>
      </c>
      <c r="AU772" s="171" t="s">
        <v>131</v>
      </c>
      <c r="AV772" s="13" t="s">
        <v>131</v>
      </c>
      <c r="AW772" s="13" t="s">
        <v>30</v>
      </c>
      <c r="AX772" s="13" t="s">
        <v>69</v>
      </c>
      <c r="AY772" s="171" t="s">
        <v>122</v>
      </c>
    </row>
    <row r="773" s="14" customFormat="1">
      <c r="A773" s="14"/>
      <c r="B773" s="177"/>
      <c r="C773" s="14"/>
      <c r="D773" s="170" t="s">
        <v>135</v>
      </c>
      <c r="E773" s="178" t="s">
        <v>3</v>
      </c>
      <c r="F773" s="179" t="s">
        <v>137</v>
      </c>
      <c r="G773" s="14"/>
      <c r="H773" s="180">
        <v>4.9989999999999997</v>
      </c>
      <c r="I773" s="14"/>
      <c r="J773" s="14"/>
      <c r="K773" s="14"/>
      <c r="L773" s="177"/>
      <c r="M773" s="181"/>
      <c r="N773" s="182"/>
      <c r="O773" s="182"/>
      <c r="P773" s="182"/>
      <c r="Q773" s="182"/>
      <c r="R773" s="182"/>
      <c r="S773" s="182"/>
      <c r="T773" s="18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178" t="s">
        <v>135</v>
      </c>
      <c r="AU773" s="178" t="s">
        <v>131</v>
      </c>
      <c r="AV773" s="14" t="s">
        <v>138</v>
      </c>
      <c r="AW773" s="14" t="s">
        <v>30</v>
      </c>
      <c r="AX773" s="14" t="s">
        <v>69</v>
      </c>
      <c r="AY773" s="178" t="s">
        <v>122</v>
      </c>
    </row>
    <row r="774" s="13" customFormat="1">
      <c r="A774" s="13"/>
      <c r="B774" s="169"/>
      <c r="C774" s="13"/>
      <c r="D774" s="170" t="s">
        <v>135</v>
      </c>
      <c r="E774" s="171" t="s">
        <v>3</v>
      </c>
      <c r="F774" s="172" t="s">
        <v>253</v>
      </c>
      <c r="G774" s="13"/>
      <c r="H774" s="173">
        <v>56.466999999999999</v>
      </c>
      <c r="I774" s="13"/>
      <c r="J774" s="13"/>
      <c r="K774" s="13"/>
      <c r="L774" s="169"/>
      <c r="M774" s="174"/>
      <c r="N774" s="175"/>
      <c r="O774" s="175"/>
      <c r="P774" s="175"/>
      <c r="Q774" s="175"/>
      <c r="R774" s="175"/>
      <c r="S774" s="175"/>
      <c r="T774" s="176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171" t="s">
        <v>135</v>
      </c>
      <c r="AU774" s="171" t="s">
        <v>131</v>
      </c>
      <c r="AV774" s="13" t="s">
        <v>131</v>
      </c>
      <c r="AW774" s="13" t="s">
        <v>30</v>
      </c>
      <c r="AX774" s="13" t="s">
        <v>69</v>
      </c>
      <c r="AY774" s="171" t="s">
        <v>122</v>
      </c>
    </row>
    <row r="775" s="14" customFormat="1">
      <c r="A775" s="14"/>
      <c r="B775" s="177"/>
      <c r="C775" s="14"/>
      <c r="D775" s="170" t="s">
        <v>135</v>
      </c>
      <c r="E775" s="178" t="s">
        <v>3</v>
      </c>
      <c r="F775" s="179" t="s">
        <v>137</v>
      </c>
      <c r="G775" s="14"/>
      <c r="H775" s="180">
        <v>56.466999999999999</v>
      </c>
      <c r="I775" s="14"/>
      <c r="J775" s="14"/>
      <c r="K775" s="14"/>
      <c r="L775" s="177"/>
      <c r="M775" s="181"/>
      <c r="N775" s="182"/>
      <c r="O775" s="182"/>
      <c r="P775" s="182"/>
      <c r="Q775" s="182"/>
      <c r="R775" s="182"/>
      <c r="S775" s="182"/>
      <c r="T775" s="183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178" t="s">
        <v>135</v>
      </c>
      <c r="AU775" s="178" t="s">
        <v>131</v>
      </c>
      <c r="AV775" s="14" t="s">
        <v>138</v>
      </c>
      <c r="AW775" s="14" t="s">
        <v>30</v>
      </c>
      <c r="AX775" s="14" t="s">
        <v>69</v>
      </c>
      <c r="AY775" s="178" t="s">
        <v>122</v>
      </c>
    </row>
    <row r="776" s="15" customFormat="1">
      <c r="A776" s="15"/>
      <c r="B776" s="184"/>
      <c r="C776" s="15"/>
      <c r="D776" s="170" t="s">
        <v>135</v>
      </c>
      <c r="E776" s="185" t="s">
        <v>3</v>
      </c>
      <c r="F776" s="186" t="s">
        <v>145</v>
      </c>
      <c r="G776" s="15"/>
      <c r="H776" s="187">
        <v>226.30799999999999</v>
      </c>
      <c r="I776" s="15"/>
      <c r="J776" s="15"/>
      <c r="K776" s="15"/>
      <c r="L776" s="184"/>
      <c r="M776" s="188"/>
      <c r="N776" s="189"/>
      <c r="O776" s="189"/>
      <c r="P776" s="189"/>
      <c r="Q776" s="189"/>
      <c r="R776" s="189"/>
      <c r="S776" s="189"/>
      <c r="T776" s="190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185" t="s">
        <v>135</v>
      </c>
      <c r="AU776" s="185" t="s">
        <v>131</v>
      </c>
      <c r="AV776" s="15" t="s">
        <v>130</v>
      </c>
      <c r="AW776" s="15" t="s">
        <v>30</v>
      </c>
      <c r="AX776" s="15" t="s">
        <v>74</v>
      </c>
      <c r="AY776" s="185" t="s">
        <v>122</v>
      </c>
    </row>
    <row r="777" s="2" customFormat="1" ht="16.5" customHeight="1">
      <c r="A777" s="33"/>
      <c r="B777" s="152"/>
      <c r="C777" s="153" t="s">
        <v>1293</v>
      </c>
      <c r="D777" s="153" t="s">
        <v>125</v>
      </c>
      <c r="E777" s="154" t="s">
        <v>1294</v>
      </c>
      <c r="F777" s="155" t="s">
        <v>1295</v>
      </c>
      <c r="G777" s="156" t="s">
        <v>128</v>
      </c>
      <c r="H777" s="157">
        <v>226.30799999999999</v>
      </c>
      <c r="I777" s="158">
        <v>41.600000000000001</v>
      </c>
      <c r="J777" s="158">
        <f>ROUND(I777*H777,2)</f>
        <v>9414.4099999999999</v>
      </c>
      <c r="K777" s="155" t="s">
        <v>129</v>
      </c>
      <c r="L777" s="34"/>
      <c r="M777" s="159" t="s">
        <v>3</v>
      </c>
      <c r="N777" s="160" t="s">
        <v>41</v>
      </c>
      <c r="O777" s="161">
        <v>0.084000000000000005</v>
      </c>
      <c r="P777" s="161">
        <f>O777*H777</f>
        <v>19.009872000000001</v>
      </c>
      <c r="Q777" s="161">
        <v>0</v>
      </c>
      <c r="R777" s="161">
        <f>Q777*H777</f>
        <v>0</v>
      </c>
      <c r="S777" s="161">
        <v>0</v>
      </c>
      <c r="T777" s="162">
        <f>S777*H777</f>
        <v>0</v>
      </c>
      <c r="U777" s="33"/>
      <c r="V777" s="33"/>
      <c r="W777" s="33"/>
      <c r="X777" s="33"/>
      <c r="Y777" s="33"/>
      <c r="Z777" s="33"/>
      <c r="AA777" s="33"/>
      <c r="AB777" s="33"/>
      <c r="AC777" s="33"/>
      <c r="AD777" s="33"/>
      <c r="AE777" s="33"/>
      <c r="AR777" s="163" t="s">
        <v>231</v>
      </c>
      <c r="AT777" s="163" t="s">
        <v>125</v>
      </c>
      <c r="AU777" s="163" t="s">
        <v>131</v>
      </c>
      <c r="AY777" s="20" t="s">
        <v>122</v>
      </c>
      <c r="BE777" s="164">
        <f>IF(N777="základní",J777,0)</f>
        <v>0</v>
      </c>
      <c r="BF777" s="164">
        <f>IF(N777="snížená",J777,0)</f>
        <v>9414.4099999999999</v>
      </c>
      <c r="BG777" s="164">
        <f>IF(N777="zákl. přenesená",J777,0)</f>
        <v>0</v>
      </c>
      <c r="BH777" s="164">
        <f>IF(N777="sníž. přenesená",J777,0)</f>
        <v>0</v>
      </c>
      <c r="BI777" s="164">
        <f>IF(N777="nulová",J777,0)</f>
        <v>0</v>
      </c>
      <c r="BJ777" s="20" t="s">
        <v>131</v>
      </c>
      <c r="BK777" s="164">
        <f>ROUND(I777*H777,2)</f>
        <v>9414.4099999999999</v>
      </c>
      <c r="BL777" s="20" t="s">
        <v>231</v>
      </c>
      <c r="BM777" s="163" t="s">
        <v>1296</v>
      </c>
    </row>
    <row r="778" s="2" customFormat="1">
      <c r="A778" s="33"/>
      <c r="B778" s="34"/>
      <c r="C778" s="33"/>
      <c r="D778" s="165" t="s">
        <v>133</v>
      </c>
      <c r="E778" s="33"/>
      <c r="F778" s="166" t="s">
        <v>1297</v>
      </c>
      <c r="G778" s="33"/>
      <c r="H778" s="33"/>
      <c r="I778" s="33"/>
      <c r="J778" s="33"/>
      <c r="K778" s="33"/>
      <c r="L778" s="34"/>
      <c r="M778" s="167"/>
      <c r="N778" s="168"/>
      <c r="O778" s="66"/>
      <c r="P778" s="66"/>
      <c r="Q778" s="66"/>
      <c r="R778" s="66"/>
      <c r="S778" s="66"/>
      <c r="T778" s="67"/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T778" s="20" t="s">
        <v>133</v>
      </c>
      <c r="AU778" s="20" t="s">
        <v>131</v>
      </c>
    </row>
    <row r="779" s="2" customFormat="1" ht="16.5" customHeight="1">
      <c r="A779" s="33"/>
      <c r="B779" s="152"/>
      <c r="C779" s="153" t="s">
        <v>1298</v>
      </c>
      <c r="D779" s="153" t="s">
        <v>125</v>
      </c>
      <c r="E779" s="154" t="s">
        <v>1299</v>
      </c>
      <c r="F779" s="155" t="s">
        <v>1300</v>
      </c>
      <c r="G779" s="156" t="s">
        <v>128</v>
      </c>
      <c r="H779" s="157">
        <v>226.30799999999999</v>
      </c>
      <c r="I779" s="158">
        <v>36.600000000000001</v>
      </c>
      <c r="J779" s="158">
        <f>ROUND(I779*H779,2)</f>
        <v>8282.8700000000008</v>
      </c>
      <c r="K779" s="155" t="s">
        <v>129</v>
      </c>
      <c r="L779" s="34"/>
      <c r="M779" s="159" t="s">
        <v>3</v>
      </c>
      <c r="N779" s="160" t="s">
        <v>41</v>
      </c>
      <c r="O779" s="161">
        <v>0.073999999999999996</v>
      </c>
      <c r="P779" s="161">
        <f>O779*H779</f>
        <v>16.746791999999999</v>
      </c>
      <c r="Q779" s="161">
        <v>0.001</v>
      </c>
      <c r="R779" s="161">
        <f>Q779*H779</f>
        <v>0.22630800000000001</v>
      </c>
      <c r="S779" s="161">
        <v>0.00031</v>
      </c>
      <c r="T779" s="162">
        <f>S779*H779</f>
        <v>0.070155479999999992</v>
      </c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R779" s="163" t="s">
        <v>231</v>
      </c>
      <c r="AT779" s="163" t="s">
        <v>125</v>
      </c>
      <c r="AU779" s="163" t="s">
        <v>131</v>
      </c>
      <c r="AY779" s="20" t="s">
        <v>122</v>
      </c>
      <c r="BE779" s="164">
        <f>IF(N779="základní",J779,0)</f>
        <v>0</v>
      </c>
      <c r="BF779" s="164">
        <f>IF(N779="snížená",J779,0)</f>
        <v>8282.8700000000008</v>
      </c>
      <c r="BG779" s="164">
        <f>IF(N779="zákl. přenesená",J779,0)</f>
        <v>0</v>
      </c>
      <c r="BH779" s="164">
        <f>IF(N779="sníž. přenesená",J779,0)</f>
        <v>0</v>
      </c>
      <c r="BI779" s="164">
        <f>IF(N779="nulová",J779,0)</f>
        <v>0</v>
      </c>
      <c r="BJ779" s="20" t="s">
        <v>131</v>
      </c>
      <c r="BK779" s="164">
        <f>ROUND(I779*H779,2)</f>
        <v>8282.8700000000008</v>
      </c>
      <c r="BL779" s="20" t="s">
        <v>231</v>
      </c>
      <c r="BM779" s="163" t="s">
        <v>1301</v>
      </c>
    </row>
    <row r="780" s="2" customFormat="1">
      <c r="A780" s="33"/>
      <c r="B780" s="34"/>
      <c r="C780" s="33"/>
      <c r="D780" s="165" t="s">
        <v>133</v>
      </c>
      <c r="E780" s="33"/>
      <c r="F780" s="166" t="s">
        <v>1302</v>
      </c>
      <c r="G780" s="33"/>
      <c r="H780" s="33"/>
      <c r="I780" s="33"/>
      <c r="J780" s="33"/>
      <c r="K780" s="33"/>
      <c r="L780" s="34"/>
      <c r="M780" s="167"/>
      <c r="N780" s="168"/>
      <c r="O780" s="66"/>
      <c r="P780" s="66"/>
      <c r="Q780" s="66"/>
      <c r="R780" s="66"/>
      <c r="S780" s="66"/>
      <c r="T780" s="67"/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T780" s="20" t="s">
        <v>133</v>
      </c>
      <c r="AU780" s="20" t="s">
        <v>131</v>
      </c>
    </row>
    <row r="781" s="2" customFormat="1" ht="16.5" customHeight="1">
      <c r="A781" s="33"/>
      <c r="B781" s="152"/>
      <c r="C781" s="153" t="s">
        <v>1303</v>
      </c>
      <c r="D781" s="153" t="s">
        <v>125</v>
      </c>
      <c r="E781" s="154" t="s">
        <v>1304</v>
      </c>
      <c r="F781" s="155" t="s">
        <v>1305</v>
      </c>
      <c r="G781" s="156" t="s">
        <v>128</v>
      </c>
      <c r="H781" s="157">
        <v>10</v>
      </c>
      <c r="I781" s="158">
        <v>73.5</v>
      </c>
      <c r="J781" s="158">
        <f>ROUND(I781*H781,2)</f>
        <v>735</v>
      </c>
      <c r="K781" s="155" t="s">
        <v>129</v>
      </c>
      <c r="L781" s="34"/>
      <c r="M781" s="159" t="s">
        <v>3</v>
      </c>
      <c r="N781" s="160" t="s">
        <v>41</v>
      </c>
      <c r="O781" s="161">
        <v>0.073999999999999996</v>
      </c>
      <c r="P781" s="161">
        <f>O781*H781</f>
        <v>0.73999999999999999</v>
      </c>
      <c r="Q781" s="161">
        <v>0.00025000000000000001</v>
      </c>
      <c r="R781" s="161">
        <f>Q781*H781</f>
        <v>0.0025000000000000001</v>
      </c>
      <c r="S781" s="161">
        <v>0</v>
      </c>
      <c r="T781" s="162">
        <f>S781*H781</f>
        <v>0</v>
      </c>
      <c r="U781" s="33"/>
      <c r="V781" s="33"/>
      <c r="W781" s="33"/>
      <c r="X781" s="33"/>
      <c r="Y781" s="33"/>
      <c r="Z781" s="33"/>
      <c r="AA781" s="33"/>
      <c r="AB781" s="33"/>
      <c r="AC781" s="33"/>
      <c r="AD781" s="33"/>
      <c r="AE781" s="33"/>
      <c r="AR781" s="163" t="s">
        <v>231</v>
      </c>
      <c r="AT781" s="163" t="s">
        <v>125</v>
      </c>
      <c r="AU781" s="163" t="s">
        <v>131</v>
      </c>
      <c r="AY781" s="20" t="s">
        <v>122</v>
      </c>
      <c r="BE781" s="164">
        <f>IF(N781="základní",J781,0)</f>
        <v>0</v>
      </c>
      <c r="BF781" s="164">
        <f>IF(N781="snížená",J781,0)</f>
        <v>735</v>
      </c>
      <c r="BG781" s="164">
        <f>IF(N781="zákl. přenesená",J781,0)</f>
        <v>0</v>
      </c>
      <c r="BH781" s="164">
        <f>IF(N781="sníž. přenesená",J781,0)</f>
        <v>0</v>
      </c>
      <c r="BI781" s="164">
        <f>IF(N781="nulová",J781,0)</f>
        <v>0</v>
      </c>
      <c r="BJ781" s="20" t="s">
        <v>131</v>
      </c>
      <c r="BK781" s="164">
        <f>ROUND(I781*H781,2)</f>
        <v>735</v>
      </c>
      <c r="BL781" s="20" t="s">
        <v>231</v>
      </c>
      <c r="BM781" s="163" t="s">
        <v>1306</v>
      </c>
    </row>
    <row r="782" s="2" customFormat="1">
      <c r="A782" s="33"/>
      <c r="B782" s="34"/>
      <c r="C782" s="33"/>
      <c r="D782" s="165" t="s">
        <v>133</v>
      </c>
      <c r="E782" s="33"/>
      <c r="F782" s="166" t="s">
        <v>1307</v>
      </c>
      <c r="G782" s="33"/>
      <c r="H782" s="33"/>
      <c r="I782" s="33"/>
      <c r="J782" s="33"/>
      <c r="K782" s="33"/>
      <c r="L782" s="34"/>
      <c r="M782" s="167"/>
      <c r="N782" s="168"/>
      <c r="O782" s="66"/>
      <c r="P782" s="66"/>
      <c r="Q782" s="66"/>
      <c r="R782" s="66"/>
      <c r="S782" s="66"/>
      <c r="T782" s="67"/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T782" s="20" t="s">
        <v>133</v>
      </c>
      <c r="AU782" s="20" t="s">
        <v>131</v>
      </c>
    </row>
    <row r="783" s="2" customFormat="1" ht="16.5" customHeight="1">
      <c r="A783" s="33"/>
      <c r="B783" s="152"/>
      <c r="C783" s="153" t="s">
        <v>1308</v>
      </c>
      <c r="D783" s="153" t="s">
        <v>125</v>
      </c>
      <c r="E783" s="154" t="s">
        <v>1309</v>
      </c>
      <c r="F783" s="155" t="s">
        <v>1310</v>
      </c>
      <c r="G783" s="156" t="s">
        <v>128</v>
      </c>
      <c r="H783" s="157">
        <v>15</v>
      </c>
      <c r="I783" s="158">
        <v>125</v>
      </c>
      <c r="J783" s="158">
        <f>ROUND(I783*H783,2)</f>
        <v>1875</v>
      </c>
      <c r="K783" s="155" t="s">
        <v>129</v>
      </c>
      <c r="L783" s="34"/>
      <c r="M783" s="159" t="s">
        <v>3</v>
      </c>
      <c r="N783" s="160" t="s">
        <v>41</v>
      </c>
      <c r="O783" s="161">
        <v>0.13</v>
      </c>
      <c r="P783" s="161">
        <f>O783*H783</f>
        <v>1.9500000000000002</v>
      </c>
      <c r="Q783" s="161">
        <v>0.00029</v>
      </c>
      <c r="R783" s="161">
        <f>Q783*H783</f>
        <v>0.0043499999999999997</v>
      </c>
      <c r="S783" s="161">
        <v>0</v>
      </c>
      <c r="T783" s="162">
        <f>S783*H783</f>
        <v>0</v>
      </c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R783" s="163" t="s">
        <v>231</v>
      </c>
      <c r="AT783" s="163" t="s">
        <v>125</v>
      </c>
      <c r="AU783" s="163" t="s">
        <v>131</v>
      </c>
      <c r="AY783" s="20" t="s">
        <v>122</v>
      </c>
      <c r="BE783" s="164">
        <f>IF(N783="základní",J783,0)</f>
        <v>0</v>
      </c>
      <c r="BF783" s="164">
        <f>IF(N783="snížená",J783,0)</f>
        <v>1875</v>
      </c>
      <c r="BG783" s="164">
        <f>IF(N783="zákl. přenesená",J783,0)</f>
        <v>0</v>
      </c>
      <c r="BH783" s="164">
        <f>IF(N783="sníž. přenesená",J783,0)</f>
        <v>0</v>
      </c>
      <c r="BI783" s="164">
        <f>IF(N783="nulová",J783,0)</f>
        <v>0</v>
      </c>
      <c r="BJ783" s="20" t="s">
        <v>131</v>
      </c>
      <c r="BK783" s="164">
        <f>ROUND(I783*H783,2)</f>
        <v>1875</v>
      </c>
      <c r="BL783" s="20" t="s">
        <v>231</v>
      </c>
      <c r="BM783" s="163" t="s">
        <v>1311</v>
      </c>
    </row>
    <row r="784" s="2" customFormat="1">
      <c r="A784" s="33"/>
      <c r="B784" s="34"/>
      <c r="C784" s="33"/>
      <c r="D784" s="165" t="s">
        <v>133</v>
      </c>
      <c r="E784" s="33"/>
      <c r="F784" s="166" t="s">
        <v>1312</v>
      </c>
      <c r="G784" s="33"/>
      <c r="H784" s="33"/>
      <c r="I784" s="33"/>
      <c r="J784" s="33"/>
      <c r="K784" s="33"/>
      <c r="L784" s="34"/>
      <c r="M784" s="167"/>
      <c r="N784" s="168"/>
      <c r="O784" s="66"/>
      <c r="P784" s="66"/>
      <c r="Q784" s="66"/>
      <c r="R784" s="66"/>
      <c r="S784" s="66"/>
      <c r="T784" s="67"/>
      <c r="U784" s="33"/>
      <c r="V784" s="33"/>
      <c r="W784" s="33"/>
      <c r="X784" s="33"/>
      <c r="Y784" s="33"/>
      <c r="Z784" s="33"/>
      <c r="AA784" s="33"/>
      <c r="AB784" s="33"/>
      <c r="AC784" s="33"/>
      <c r="AD784" s="33"/>
      <c r="AE784" s="33"/>
      <c r="AT784" s="20" t="s">
        <v>133</v>
      </c>
      <c r="AU784" s="20" t="s">
        <v>131</v>
      </c>
    </row>
    <row r="785" s="2" customFormat="1" ht="16.5" customHeight="1">
      <c r="A785" s="33"/>
      <c r="B785" s="152"/>
      <c r="C785" s="153" t="s">
        <v>1313</v>
      </c>
      <c r="D785" s="153" t="s">
        <v>125</v>
      </c>
      <c r="E785" s="154" t="s">
        <v>1314</v>
      </c>
      <c r="F785" s="155" t="s">
        <v>1315</v>
      </c>
      <c r="G785" s="156" t="s">
        <v>181</v>
      </c>
      <c r="H785" s="157">
        <v>15</v>
      </c>
      <c r="I785" s="158">
        <v>49.600000000000001</v>
      </c>
      <c r="J785" s="158">
        <f>ROUND(I785*H785,2)</f>
        <v>744</v>
      </c>
      <c r="K785" s="155" t="s">
        <v>129</v>
      </c>
      <c r="L785" s="34"/>
      <c r="M785" s="159" t="s">
        <v>3</v>
      </c>
      <c r="N785" s="160" t="s">
        <v>41</v>
      </c>
      <c r="O785" s="161">
        <v>0.098000000000000004</v>
      </c>
      <c r="P785" s="161">
        <f>O785*H785</f>
        <v>1.47</v>
      </c>
      <c r="Q785" s="161">
        <v>4.0000000000000003E-05</v>
      </c>
      <c r="R785" s="161">
        <f>Q785*H785</f>
        <v>0.00060000000000000006</v>
      </c>
      <c r="S785" s="161">
        <v>0</v>
      </c>
      <c r="T785" s="162">
        <f>S785*H785</f>
        <v>0</v>
      </c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R785" s="163" t="s">
        <v>231</v>
      </c>
      <c r="AT785" s="163" t="s">
        <v>125</v>
      </c>
      <c r="AU785" s="163" t="s">
        <v>131</v>
      </c>
      <c r="AY785" s="20" t="s">
        <v>122</v>
      </c>
      <c r="BE785" s="164">
        <f>IF(N785="základní",J785,0)</f>
        <v>0</v>
      </c>
      <c r="BF785" s="164">
        <f>IF(N785="snížená",J785,0)</f>
        <v>744</v>
      </c>
      <c r="BG785" s="164">
        <f>IF(N785="zákl. přenesená",J785,0)</f>
        <v>0</v>
      </c>
      <c r="BH785" s="164">
        <f>IF(N785="sníž. přenesená",J785,0)</f>
        <v>0</v>
      </c>
      <c r="BI785" s="164">
        <f>IF(N785="nulová",J785,0)</f>
        <v>0</v>
      </c>
      <c r="BJ785" s="20" t="s">
        <v>131</v>
      </c>
      <c r="BK785" s="164">
        <f>ROUND(I785*H785,2)</f>
        <v>744</v>
      </c>
      <c r="BL785" s="20" t="s">
        <v>231</v>
      </c>
      <c r="BM785" s="163" t="s">
        <v>1316</v>
      </c>
    </row>
    <row r="786" s="2" customFormat="1">
      <c r="A786" s="33"/>
      <c r="B786" s="34"/>
      <c r="C786" s="33"/>
      <c r="D786" s="165" t="s">
        <v>133</v>
      </c>
      <c r="E786" s="33"/>
      <c r="F786" s="166" t="s">
        <v>1317</v>
      </c>
      <c r="G786" s="33"/>
      <c r="H786" s="33"/>
      <c r="I786" s="33"/>
      <c r="J786" s="33"/>
      <c r="K786" s="33"/>
      <c r="L786" s="34"/>
      <c r="M786" s="167"/>
      <c r="N786" s="168"/>
      <c r="O786" s="66"/>
      <c r="P786" s="66"/>
      <c r="Q786" s="66"/>
      <c r="R786" s="66"/>
      <c r="S786" s="66"/>
      <c r="T786" s="67"/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T786" s="20" t="s">
        <v>133</v>
      </c>
      <c r="AU786" s="20" t="s">
        <v>131</v>
      </c>
    </row>
    <row r="787" s="2" customFormat="1" ht="16.5" customHeight="1">
      <c r="A787" s="33"/>
      <c r="B787" s="152"/>
      <c r="C787" s="153" t="s">
        <v>1318</v>
      </c>
      <c r="D787" s="153" t="s">
        <v>125</v>
      </c>
      <c r="E787" s="154" t="s">
        <v>1319</v>
      </c>
      <c r="F787" s="155" t="s">
        <v>1320</v>
      </c>
      <c r="G787" s="156" t="s">
        <v>181</v>
      </c>
      <c r="H787" s="157">
        <v>20</v>
      </c>
      <c r="I787" s="158">
        <v>52.299999999999997</v>
      </c>
      <c r="J787" s="158">
        <f>ROUND(I787*H787,2)</f>
        <v>1046</v>
      </c>
      <c r="K787" s="155" t="s">
        <v>129</v>
      </c>
      <c r="L787" s="34"/>
      <c r="M787" s="159" t="s">
        <v>3</v>
      </c>
      <c r="N787" s="160" t="s">
        <v>41</v>
      </c>
      <c r="O787" s="161">
        <v>0.10100000000000001</v>
      </c>
      <c r="P787" s="161">
        <f>O787*H787</f>
        <v>2.02</v>
      </c>
      <c r="Q787" s="161">
        <v>8.0000000000000007E-05</v>
      </c>
      <c r="R787" s="161">
        <f>Q787*H787</f>
        <v>0.0016000000000000001</v>
      </c>
      <c r="S787" s="161">
        <v>0</v>
      </c>
      <c r="T787" s="162">
        <f>S787*H787</f>
        <v>0</v>
      </c>
      <c r="U787" s="33"/>
      <c r="V787" s="33"/>
      <c r="W787" s="33"/>
      <c r="X787" s="33"/>
      <c r="Y787" s="33"/>
      <c r="Z787" s="33"/>
      <c r="AA787" s="33"/>
      <c r="AB787" s="33"/>
      <c r="AC787" s="33"/>
      <c r="AD787" s="33"/>
      <c r="AE787" s="33"/>
      <c r="AR787" s="163" t="s">
        <v>231</v>
      </c>
      <c r="AT787" s="163" t="s">
        <v>125</v>
      </c>
      <c r="AU787" s="163" t="s">
        <v>131</v>
      </c>
      <c r="AY787" s="20" t="s">
        <v>122</v>
      </c>
      <c r="BE787" s="164">
        <f>IF(N787="základní",J787,0)</f>
        <v>0</v>
      </c>
      <c r="BF787" s="164">
        <f>IF(N787="snížená",J787,0)</f>
        <v>1046</v>
      </c>
      <c r="BG787" s="164">
        <f>IF(N787="zákl. přenesená",J787,0)</f>
        <v>0</v>
      </c>
      <c r="BH787" s="164">
        <f>IF(N787="sníž. přenesená",J787,0)</f>
        <v>0</v>
      </c>
      <c r="BI787" s="164">
        <f>IF(N787="nulová",J787,0)</f>
        <v>0</v>
      </c>
      <c r="BJ787" s="20" t="s">
        <v>131</v>
      </c>
      <c r="BK787" s="164">
        <f>ROUND(I787*H787,2)</f>
        <v>1046</v>
      </c>
      <c r="BL787" s="20" t="s">
        <v>231</v>
      </c>
      <c r="BM787" s="163" t="s">
        <v>1321</v>
      </c>
    </row>
    <row r="788" s="2" customFormat="1">
      <c r="A788" s="33"/>
      <c r="B788" s="34"/>
      <c r="C788" s="33"/>
      <c r="D788" s="165" t="s">
        <v>133</v>
      </c>
      <c r="E788" s="33"/>
      <c r="F788" s="166" t="s">
        <v>1322</v>
      </c>
      <c r="G788" s="33"/>
      <c r="H788" s="33"/>
      <c r="I788" s="33"/>
      <c r="J788" s="33"/>
      <c r="K788" s="33"/>
      <c r="L788" s="34"/>
      <c r="M788" s="167"/>
      <c r="N788" s="168"/>
      <c r="O788" s="66"/>
      <c r="P788" s="66"/>
      <c r="Q788" s="66"/>
      <c r="R788" s="66"/>
      <c r="S788" s="66"/>
      <c r="T788" s="67"/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T788" s="20" t="s">
        <v>133</v>
      </c>
      <c r="AU788" s="20" t="s">
        <v>131</v>
      </c>
    </row>
    <row r="789" s="2" customFormat="1" ht="16.5" customHeight="1">
      <c r="A789" s="33"/>
      <c r="B789" s="152"/>
      <c r="C789" s="191" t="s">
        <v>1323</v>
      </c>
      <c r="D789" s="191" t="s">
        <v>318</v>
      </c>
      <c r="E789" s="192" t="s">
        <v>1324</v>
      </c>
      <c r="F789" s="193" t="s">
        <v>1325</v>
      </c>
      <c r="G789" s="194" t="s">
        <v>181</v>
      </c>
      <c r="H789" s="195">
        <v>40.424999999999997</v>
      </c>
      <c r="I789" s="196">
        <v>1.6499999999999999</v>
      </c>
      <c r="J789" s="196">
        <f>ROUND(I789*H789,2)</f>
        <v>66.700000000000003</v>
      </c>
      <c r="K789" s="193" t="s">
        <v>129</v>
      </c>
      <c r="L789" s="197"/>
      <c r="M789" s="198" t="s">
        <v>3</v>
      </c>
      <c r="N789" s="199" t="s">
        <v>41</v>
      </c>
      <c r="O789" s="161">
        <v>0</v>
      </c>
      <c r="P789" s="161">
        <f>O789*H789</f>
        <v>0</v>
      </c>
      <c r="Q789" s="161">
        <v>1.0000000000000001E-05</v>
      </c>
      <c r="R789" s="161">
        <f>Q789*H789</f>
        <v>0.00040424999999999999</v>
      </c>
      <c r="S789" s="161">
        <v>0</v>
      </c>
      <c r="T789" s="162">
        <f>S789*H789</f>
        <v>0</v>
      </c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R789" s="163" t="s">
        <v>321</v>
      </c>
      <c r="AT789" s="163" t="s">
        <v>318</v>
      </c>
      <c r="AU789" s="163" t="s">
        <v>131</v>
      </c>
      <c r="AY789" s="20" t="s">
        <v>122</v>
      </c>
      <c r="BE789" s="164">
        <f>IF(N789="základní",J789,0)</f>
        <v>0</v>
      </c>
      <c r="BF789" s="164">
        <f>IF(N789="snížená",J789,0)</f>
        <v>66.700000000000003</v>
      </c>
      <c r="BG789" s="164">
        <f>IF(N789="zákl. přenesená",J789,0)</f>
        <v>0</v>
      </c>
      <c r="BH789" s="164">
        <f>IF(N789="sníž. přenesená",J789,0)</f>
        <v>0</v>
      </c>
      <c r="BI789" s="164">
        <f>IF(N789="nulová",J789,0)</f>
        <v>0</v>
      </c>
      <c r="BJ789" s="20" t="s">
        <v>131</v>
      </c>
      <c r="BK789" s="164">
        <f>ROUND(I789*H789,2)</f>
        <v>66.700000000000003</v>
      </c>
      <c r="BL789" s="20" t="s">
        <v>231</v>
      </c>
      <c r="BM789" s="163" t="s">
        <v>1326</v>
      </c>
    </row>
    <row r="790" s="13" customFormat="1">
      <c r="A790" s="13"/>
      <c r="B790" s="169"/>
      <c r="C790" s="13"/>
      <c r="D790" s="170" t="s">
        <v>135</v>
      </c>
      <c r="E790" s="171" t="s">
        <v>3</v>
      </c>
      <c r="F790" s="172" t="s">
        <v>1327</v>
      </c>
      <c r="G790" s="13"/>
      <c r="H790" s="173">
        <v>38.5</v>
      </c>
      <c r="I790" s="13"/>
      <c r="J790" s="13"/>
      <c r="K790" s="13"/>
      <c r="L790" s="169"/>
      <c r="M790" s="174"/>
      <c r="N790" s="175"/>
      <c r="O790" s="175"/>
      <c r="P790" s="175"/>
      <c r="Q790" s="175"/>
      <c r="R790" s="175"/>
      <c r="S790" s="175"/>
      <c r="T790" s="176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171" t="s">
        <v>135</v>
      </c>
      <c r="AU790" s="171" t="s">
        <v>131</v>
      </c>
      <c r="AV790" s="13" t="s">
        <v>131</v>
      </c>
      <c r="AW790" s="13" t="s">
        <v>30</v>
      </c>
      <c r="AX790" s="13" t="s">
        <v>74</v>
      </c>
      <c r="AY790" s="171" t="s">
        <v>122</v>
      </c>
    </row>
    <row r="791" s="13" customFormat="1">
      <c r="A791" s="13"/>
      <c r="B791" s="169"/>
      <c r="C791" s="13"/>
      <c r="D791" s="170" t="s">
        <v>135</v>
      </c>
      <c r="E791" s="13"/>
      <c r="F791" s="172" t="s">
        <v>1328</v>
      </c>
      <c r="G791" s="13"/>
      <c r="H791" s="173">
        <v>40.424999999999997</v>
      </c>
      <c r="I791" s="13"/>
      <c r="J791" s="13"/>
      <c r="K791" s="13"/>
      <c r="L791" s="169"/>
      <c r="M791" s="174"/>
      <c r="N791" s="175"/>
      <c r="O791" s="175"/>
      <c r="P791" s="175"/>
      <c r="Q791" s="175"/>
      <c r="R791" s="175"/>
      <c r="S791" s="175"/>
      <c r="T791" s="176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171" t="s">
        <v>135</v>
      </c>
      <c r="AU791" s="171" t="s">
        <v>131</v>
      </c>
      <c r="AV791" s="13" t="s">
        <v>131</v>
      </c>
      <c r="AW791" s="13" t="s">
        <v>4</v>
      </c>
      <c r="AX791" s="13" t="s">
        <v>74</v>
      </c>
      <c r="AY791" s="171" t="s">
        <v>122</v>
      </c>
    </row>
    <row r="792" s="2" customFormat="1" ht="16.5" customHeight="1">
      <c r="A792" s="33"/>
      <c r="B792" s="152"/>
      <c r="C792" s="153" t="s">
        <v>1329</v>
      </c>
      <c r="D792" s="153" t="s">
        <v>125</v>
      </c>
      <c r="E792" s="154" t="s">
        <v>1330</v>
      </c>
      <c r="F792" s="155" t="s">
        <v>1331</v>
      </c>
      <c r="G792" s="156" t="s">
        <v>128</v>
      </c>
      <c r="H792" s="157">
        <v>226.30799999999999</v>
      </c>
      <c r="I792" s="158">
        <v>19</v>
      </c>
      <c r="J792" s="158">
        <f>ROUND(I792*H792,2)</f>
        <v>4299.8500000000004</v>
      </c>
      <c r="K792" s="155" t="s">
        <v>129</v>
      </c>
      <c r="L792" s="34"/>
      <c r="M792" s="159" t="s">
        <v>3</v>
      </c>
      <c r="N792" s="160" t="s">
        <v>41</v>
      </c>
      <c r="O792" s="161">
        <v>0.033000000000000002</v>
      </c>
      <c r="P792" s="161">
        <f>O792*H792</f>
        <v>7.4681639999999998</v>
      </c>
      <c r="Q792" s="161">
        <v>0.00020000000000000001</v>
      </c>
      <c r="R792" s="161">
        <f>Q792*H792</f>
        <v>0.045261599999999999</v>
      </c>
      <c r="S792" s="161">
        <v>0</v>
      </c>
      <c r="T792" s="162">
        <f>S792*H792</f>
        <v>0</v>
      </c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R792" s="163" t="s">
        <v>231</v>
      </c>
      <c r="AT792" s="163" t="s">
        <v>125</v>
      </c>
      <c r="AU792" s="163" t="s">
        <v>131</v>
      </c>
      <c r="AY792" s="20" t="s">
        <v>122</v>
      </c>
      <c r="BE792" s="164">
        <f>IF(N792="základní",J792,0)</f>
        <v>0</v>
      </c>
      <c r="BF792" s="164">
        <f>IF(N792="snížená",J792,0)</f>
        <v>4299.8500000000004</v>
      </c>
      <c r="BG792" s="164">
        <f>IF(N792="zákl. přenesená",J792,0)</f>
        <v>0</v>
      </c>
      <c r="BH792" s="164">
        <f>IF(N792="sníž. přenesená",J792,0)</f>
        <v>0</v>
      </c>
      <c r="BI792" s="164">
        <f>IF(N792="nulová",J792,0)</f>
        <v>0</v>
      </c>
      <c r="BJ792" s="20" t="s">
        <v>131</v>
      </c>
      <c r="BK792" s="164">
        <f>ROUND(I792*H792,2)</f>
        <v>4299.8500000000004</v>
      </c>
      <c r="BL792" s="20" t="s">
        <v>231</v>
      </c>
      <c r="BM792" s="163" t="s">
        <v>1332</v>
      </c>
    </row>
    <row r="793" s="2" customFormat="1">
      <c r="A793" s="33"/>
      <c r="B793" s="34"/>
      <c r="C793" s="33"/>
      <c r="D793" s="165" t="s">
        <v>133</v>
      </c>
      <c r="E793" s="33"/>
      <c r="F793" s="166" t="s">
        <v>1333</v>
      </c>
      <c r="G793" s="33"/>
      <c r="H793" s="33"/>
      <c r="I793" s="33"/>
      <c r="J793" s="33"/>
      <c r="K793" s="33"/>
      <c r="L793" s="34"/>
      <c r="M793" s="167"/>
      <c r="N793" s="168"/>
      <c r="O793" s="66"/>
      <c r="P793" s="66"/>
      <c r="Q793" s="66"/>
      <c r="R793" s="66"/>
      <c r="S793" s="66"/>
      <c r="T793" s="67"/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T793" s="20" t="s">
        <v>133</v>
      </c>
      <c r="AU793" s="20" t="s">
        <v>131</v>
      </c>
    </row>
    <row r="794" s="2" customFormat="1" ht="24.15" customHeight="1">
      <c r="A794" s="33"/>
      <c r="B794" s="152"/>
      <c r="C794" s="153" t="s">
        <v>1334</v>
      </c>
      <c r="D794" s="153" t="s">
        <v>125</v>
      </c>
      <c r="E794" s="154" t="s">
        <v>1335</v>
      </c>
      <c r="F794" s="155" t="s">
        <v>1336</v>
      </c>
      <c r="G794" s="156" t="s">
        <v>128</v>
      </c>
      <c r="H794" s="157">
        <v>226.30799999999999</v>
      </c>
      <c r="I794" s="158">
        <v>44.5</v>
      </c>
      <c r="J794" s="158">
        <f>ROUND(I794*H794,2)</f>
        <v>10070.709999999999</v>
      </c>
      <c r="K794" s="155" t="s">
        <v>129</v>
      </c>
      <c r="L794" s="34"/>
      <c r="M794" s="159" t="s">
        <v>3</v>
      </c>
      <c r="N794" s="160" t="s">
        <v>41</v>
      </c>
      <c r="O794" s="161">
        <v>0.064000000000000001</v>
      </c>
      <c r="P794" s="161">
        <f>O794*H794</f>
        <v>14.483712000000001</v>
      </c>
      <c r="Q794" s="161">
        <v>0.00029</v>
      </c>
      <c r="R794" s="161">
        <f>Q794*H794</f>
        <v>0.065629320000000005</v>
      </c>
      <c r="S794" s="161">
        <v>0</v>
      </c>
      <c r="T794" s="162">
        <f>S794*H794</f>
        <v>0</v>
      </c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R794" s="163" t="s">
        <v>231</v>
      </c>
      <c r="AT794" s="163" t="s">
        <v>125</v>
      </c>
      <c r="AU794" s="163" t="s">
        <v>131</v>
      </c>
      <c r="AY794" s="20" t="s">
        <v>122</v>
      </c>
      <c r="BE794" s="164">
        <f>IF(N794="základní",J794,0)</f>
        <v>0</v>
      </c>
      <c r="BF794" s="164">
        <f>IF(N794="snížená",J794,0)</f>
        <v>10070.709999999999</v>
      </c>
      <c r="BG794" s="164">
        <f>IF(N794="zákl. přenesená",J794,0)</f>
        <v>0</v>
      </c>
      <c r="BH794" s="164">
        <f>IF(N794="sníž. přenesená",J794,0)</f>
        <v>0</v>
      </c>
      <c r="BI794" s="164">
        <f>IF(N794="nulová",J794,0)</f>
        <v>0</v>
      </c>
      <c r="BJ794" s="20" t="s">
        <v>131</v>
      </c>
      <c r="BK794" s="164">
        <f>ROUND(I794*H794,2)</f>
        <v>10070.709999999999</v>
      </c>
      <c r="BL794" s="20" t="s">
        <v>231</v>
      </c>
      <c r="BM794" s="163" t="s">
        <v>1337</v>
      </c>
    </row>
    <row r="795" s="2" customFormat="1">
      <c r="A795" s="33"/>
      <c r="B795" s="34"/>
      <c r="C795" s="33"/>
      <c r="D795" s="165" t="s">
        <v>133</v>
      </c>
      <c r="E795" s="33"/>
      <c r="F795" s="166" t="s">
        <v>1338</v>
      </c>
      <c r="G795" s="33"/>
      <c r="H795" s="33"/>
      <c r="I795" s="33"/>
      <c r="J795" s="33"/>
      <c r="K795" s="33"/>
      <c r="L795" s="34"/>
      <c r="M795" s="167"/>
      <c r="N795" s="168"/>
      <c r="O795" s="66"/>
      <c r="P795" s="66"/>
      <c r="Q795" s="66"/>
      <c r="R795" s="66"/>
      <c r="S795" s="66"/>
      <c r="T795" s="67"/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T795" s="20" t="s">
        <v>133</v>
      </c>
      <c r="AU795" s="20" t="s">
        <v>131</v>
      </c>
    </row>
    <row r="796" s="12" customFormat="1" ht="25.92" customHeight="1">
      <c r="A796" s="12"/>
      <c r="B796" s="140"/>
      <c r="C796" s="12"/>
      <c r="D796" s="141" t="s">
        <v>68</v>
      </c>
      <c r="E796" s="142" t="s">
        <v>1339</v>
      </c>
      <c r="F796" s="142" t="s">
        <v>1340</v>
      </c>
      <c r="G796" s="12"/>
      <c r="H796" s="12"/>
      <c r="I796" s="12"/>
      <c r="J796" s="143">
        <f>BK796</f>
        <v>41448</v>
      </c>
      <c r="K796" s="12"/>
      <c r="L796" s="140"/>
      <c r="M796" s="144"/>
      <c r="N796" s="145"/>
      <c r="O796" s="145"/>
      <c r="P796" s="146">
        <f>P797+P800</f>
        <v>0</v>
      </c>
      <c r="Q796" s="145"/>
      <c r="R796" s="146">
        <f>R797+R800</f>
        <v>0</v>
      </c>
      <c r="S796" s="145"/>
      <c r="T796" s="147">
        <f>T797+T800</f>
        <v>0</v>
      </c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R796" s="141" t="s">
        <v>166</v>
      </c>
      <c r="AT796" s="148" t="s">
        <v>68</v>
      </c>
      <c r="AU796" s="148" t="s">
        <v>69</v>
      </c>
      <c r="AY796" s="141" t="s">
        <v>122</v>
      </c>
      <c r="BK796" s="149">
        <f>BK797+BK800</f>
        <v>41448</v>
      </c>
    </row>
    <row r="797" s="12" customFormat="1" ht="22.8" customHeight="1">
      <c r="A797" s="12"/>
      <c r="B797" s="140"/>
      <c r="C797" s="12"/>
      <c r="D797" s="141" t="s">
        <v>68</v>
      </c>
      <c r="E797" s="150" t="s">
        <v>1341</v>
      </c>
      <c r="F797" s="150" t="s">
        <v>1342</v>
      </c>
      <c r="G797" s="12"/>
      <c r="H797" s="12"/>
      <c r="I797" s="12"/>
      <c r="J797" s="151">
        <f>BK797</f>
        <v>20724</v>
      </c>
      <c r="K797" s="12"/>
      <c r="L797" s="140"/>
      <c r="M797" s="144"/>
      <c r="N797" s="145"/>
      <c r="O797" s="145"/>
      <c r="P797" s="146">
        <f>SUM(P798:P799)</f>
        <v>0</v>
      </c>
      <c r="Q797" s="145"/>
      <c r="R797" s="146">
        <f>SUM(R798:R799)</f>
        <v>0</v>
      </c>
      <c r="S797" s="145"/>
      <c r="T797" s="147">
        <f>SUM(T798:T799)</f>
        <v>0</v>
      </c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R797" s="141" t="s">
        <v>166</v>
      </c>
      <c r="AT797" s="148" t="s">
        <v>68</v>
      </c>
      <c r="AU797" s="148" t="s">
        <v>74</v>
      </c>
      <c r="AY797" s="141" t="s">
        <v>122</v>
      </c>
      <c r="BK797" s="149">
        <f>SUM(BK798:BK799)</f>
        <v>20724</v>
      </c>
    </row>
    <row r="798" s="2" customFormat="1" ht="16.5" customHeight="1">
      <c r="A798" s="33"/>
      <c r="B798" s="152"/>
      <c r="C798" s="153" t="s">
        <v>1343</v>
      </c>
      <c r="D798" s="153" t="s">
        <v>125</v>
      </c>
      <c r="E798" s="154" t="s">
        <v>1344</v>
      </c>
      <c r="F798" s="155" t="s">
        <v>1342</v>
      </c>
      <c r="G798" s="156" t="s">
        <v>327</v>
      </c>
      <c r="H798" s="157">
        <v>3</v>
      </c>
      <c r="I798" s="158">
        <v>6908</v>
      </c>
      <c r="J798" s="158">
        <f>ROUND(I798*H798,2)</f>
        <v>20724</v>
      </c>
      <c r="K798" s="155" t="s">
        <v>129</v>
      </c>
      <c r="L798" s="34"/>
      <c r="M798" s="159" t="s">
        <v>3</v>
      </c>
      <c r="N798" s="160" t="s">
        <v>41</v>
      </c>
      <c r="O798" s="161">
        <v>0</v>
      </c>
      <c r="P798" s="161">
        <f>O798*H798</f>
        <v>0</v>
      </c>
      <c r="Q798" s="161">
        <v>0</v>
      </c>
      <c r="R798" s="161">
        <f>Q798*H798</f>
        <v>0</v>
      </c>
      <c r="S798" s="161">
        <v>0</v>
      </c>
      <c r="T798" s="162">
        <f>S798*H798</f>
        <v>0</v>
      </c>
      <c r="U798" s="33"/>
      <c r="V798" s="33"/>
      <c r="W798" s="33"/>
      <c r="X798" s="33"/>
      <c r="Y798" s="33"/>
      <c r="Z798" s="33"/>
      <c r="AA798" s="33"/>
      <c r="AB798" s="33"/>
      <c r="AC798" s="33"/>
      <c r="AD798" s="33"/>
      <c r="AE798" s="33"/>
      <c r="AR798" s="163" t="s">
        <v>1345</v>
      </c>
      <c r="AT798" s="163" t="s">
        <v>125</v>
      </c>
      <c r="AU798" s="163" t="s">
        <v>131</v>
      </c>
      <c r="AY798" s="20" t="s">
        <v>122</v>
      </c>
      <c r="BE798" s="164">
        <f>IF(N798="základní",J798,0)</f>
        <v>0</v>
      </c>
      <c r="BF798" s="164">
        <f>IF(N798="snížená",J798,0)</f>
        <v>20724</v>
      </c>
      <c r="BG798" s="164">
        <f>IF(N798="zákl. přenesená",J798,0)</f>
        <v>0</v>
      </c>
      <c r="BH798" s="164">
        <f>IF(N798="sníž. přenesená",J798,0)</f>
        <v>0</v>
      </c>
      <c r="BI798" s="164">
        <f>IF(N798="nulová",J798,0)</f>
        <v>0</v>
      </c>
      <c r="BJ798" s="20" t="s">
        <v>131</v>
      </c>
      <c r="BK798" s="164">
        <f>ROUND(I798*H798,2)</f>
        <v>20724</v>
      </c>
      <c r="BL798" s="20" t="s">
        <v>1345</v>
      </c>
      <c r="BM798" s="163" t="s">
        <v>1346</v>
      </c>
    </row>
    <row r="799" s="2" customFormat="1">
      <c r="A799" s="33"/>
      <c r="B799" s="34"/>
      <c r="C799" s="33"/>
      <c r="D799" s="165" t="s">
        <v>133</v>
      </c>
      <c r="E799" s="33"/>
      <c r="F799" s="166" t="s">
        <v>1347</v>
      </c>
      <c r="G799" s="33"/>
      <c r="H799" s="33"/>
      <c r="I799" s="33"/>
      <c r="J799" s="33"/>
      <c r="K799" s="33"/>
      <c r="L799" s="34"/>
      <c r="M799" s="167"/>
      <c r="N799" s="168"/>
      <c r="O799" s="66"/>
      <c r="P799" s="66"/>
      <c r="Q799" s="66"/>
      <c r="R799" s="66"/>
      <c r="S799" s="66"/>
      <c r="T799" s="67"/>
      <c r="U799" s="33"/>
      <c r="V799" s="33"/>
      <c r="W799" s="33"/>
      <c r="X799" s="33"/>
      <c r="Y799" s="33"/>
      <c r="Z799" s="33"/>
      <c r="AA799" s="33"/>
      <c r="AB799" s="33"/>
      <c r="AC799" s="33"/>
      <c r="AD799" s="33"/>
      <c r="AE799" s="33"/>
      <c r="AT799" s="20" t="s">
        <v>133</v>
      </c>
      <c r="AU799" s="20" t="s">
        <v>131</v>
      </c>
    </row>
    <row r="800" s="12" customFormat="1" ht="22.8" customHeight="1">
      <c r="A800" s="12"/>
      <c r="B800" s="140"/>
      <c r="C800" s="12"/>
      <c r="D800" s="141" t="s">
        <v>68</v>
      </c>
      <c r="E800" s="150" t="s">
        <v>1348</v>
      </c>
      <c r="F800" s="150" t="s">
        <v>1349</v>
      </c>
      <c r="G800" s="12"/>
      <c r="H800" s="12"/>
      <c r="I800" s="12"/>
      <c r="J800" s="151">
        <f>BK800</f>
        <v>20724</v>
      </c>
      <c r="K800" s="12"/>
      <c r="L800" s="140"/>
      <c r="M800" s="144"/>
      <c r="N800" s="145"/>
      <c r="O800" s="145"/>
      <c r="P800" s="146">
        <f>P801</f>
        <v>0</v>
      </c>
      <c r="Q800" s="145"/>
      <c r="R800" s="146">
        <f>R801</f>
        <v>0</v>
      </c>
      <c r="S800" s="145"/>
      <c r="T800" s="147">
        <f>T801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141" t="s">
        <v>166</v>
      </c>
      <c r="AT800" s="148" t="s">
        <v>68</v>
      </c>
      <c r="AU800" s="148" t="s">
        <v>74</v>
      </c>
      <c r="AY800" s="141" t="s">
        <v>122</v>
      </c>
      <c r="BK800" s="149">
        <f>BK801</f>
        <v>20724</v>
      </c>
    </row>
    <row r="801" s="2" customFormat="1" ht="16.5" customHeight="1">
      <c r="A801" s="33"/>
      <c r="B801" s="152"/>
      <c r="C801" s="153" t="s">
        <v>1350</v>
      </c>
      <c r="D801" s="153" t="s">
        <v>125</v>
      </c>
      <c r="E801" s="154" t="s">
        <v>1351</v>
      </c>
      <c r="F801" s="155" t="s">
        <v>1349</v>
      </c>
      <c r="G801" s="156" t="s">
        <v>327</v>
      </c>
      <c r="H801" s="157">
        <v>3</v>
      </c>
      <c r="I801" s="158">
        <v>6908</v>
      </c>
      <c r="J801" s="158">
        <f>ROUND(I801*H801,2)</f>
        <v>20724</v>
      </c>
      <c r="K801" s="155" t="s">
        <v>3</v>
      </c>
      <c r="L801" s="34"/>
      <c r="M801" s="206" t="s">
        <v>3</v>
      </c>
      <c r="N801" s="207" t="s">
        <v>41</v>
      </c>
      <c r="O801" s="208">
        <v>0</v>
      </c>
      <c r="P801" s="208">
        <f>O801*H801</f>
        <v>0</v>
      </c>
      <c r="Q801" s="208">
        <v>0</v>
      </c>
      <c r="R801" s="208">
        <f>Q801*H801</f>
        <v>0</v>
      </c>
      <c r="S801" s="208">
        <v>0</v>
      </c>
      <c r="T801" s="209">
        <f>S801*H801</f>
        <v>0</v>
      </c>
      <c r="U801" s="33"/>
      <c r="V801" s="33"/>
      <c r="W801" s="33"/>
      <c r="X801" s="33"/>
      <c r="Y801" s="33"/>
      <c r="Z801" s="33"/>
      <c r="AA801" s="33"/>
      <c r="AB801" s="33"/>
      <c r="AC801" s="33"/>
      <c r="AD801" s="33"/>
      <c r="AE801" s="33"/>
      <c r="AR801" s="163" t="s">
        <v>130</v>
      </c>
      <c r="AT801" s="163" t="s">
        <v>125</v>
      </c>
      <c r="AU801" s="163" t="s">
        <v>131</v>
      </c>
      <c r="AY801" s="20" t="s">
        <v>122</v>
      </c>
      <c r="BE801" s="164">
        <f>IF(N801="základní",J801,0)</f>
        <v>0</v>
      </c>
      <c r="BF801" s="164">
        <f>IF(N801="snížená",J801,0)</f>
        <v>20724</v>
      </c>
      <c r="BG801" s="164">
        <f>IF(N801="zákl. přenesená",J801,0)</f>
        <v>0</v>
      </c>
      <c r="BH801" s="164">
        <f>IF(N801="sníž. přenesená",J801,0)</f>
        <v>0</v>
      </c>
      <c r="BI801" s="164">
        <f>IF(N801="nulová",J801,0)</f>
        <v>0</v>
      </c>
      <c r="BJ801" s="20" t="s">
        <v>131</v>
      </c>
      <c r="BK801" s="164">
        <f>ROUND(I801*H801,2)</f>
        <v>20724</v>
      </c>
      <c r="BL801" s="20" t="s">
        <v>130</v>
      </c>
      <c r="BM801" s="163" t="s">
        <v>1352</v>
      </c>
    </row>
    <row r="802" s="2" customFormat="1" ht="6.96" customHeight="1">
      <c r="A802" s="33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34"/>
      <c r="M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  <c r="AA802" s="33"/>
      <c r="AB802" s="33"/>
      <c r="AC802" s="33"/>
      <c r="AD802" s="33"/>
      <c r="AE802" s="33"/>
    </row>
  </sheetData>
  <autoFilter ref="C98:K801"/>
  <mergeCells count="6">
    <mergeCell ref="E7:H7"/>
    <mergeCell ref="E16:H16"/>
    <mergeCell ref="E25:H25"/>
    <mergeCell ref="E46:H46"/>
    <mergeCell ref="E91:H91"/>
    <mergeCell ref="L2:V2"/>
  </mergeCells>
  <hyperlinks>
    <hyperlink ref="F103" r:id="rId1" display="https://podminky.urs.cz/item/CS_URS_2023_01/611131121"/>
    <hyperlink ref="F120" r:id="rId2" display="https://podminky.urs.cz/item/CS_URS_2023_01/612131121"/>
    <hyperlink ref="F137" r:id="rId3" display="https://podminky.urs.cz/item/CS_URS_2023_01/612135101"/>
    <hyperlink ref="F141" r:id="rId4" display="https://podminky.urs.cz/item/CS_URS_2023_01/612311131"/>
    <hyperlink ref="F143" r:id="rId5" display="https://podminky.urs.cz/item/CS_URS_2023_01/612321121"/>
    <hyperlink ref="F152" r:id="rId6" display="https://podminky.urs.cz/item/CS_URS_2023_01/612321191"/>
    <hyperlink ref="F154" r:id="rId7" display="https://podminky.urs.cz/item/CS_URS_2023_01/619995001"/>
    <hyperlink ref="F165" r:id="rId8" display="https://podminky.urs.cz/item/CS_URS_2023_01/949101111"/>
    <hyperlink ref="F182" r:id="rId9" display="https://podminky.urs.cz/item/CS_URS_2023_01/952901108"/>
    <hyperlink ref="F185" r:id="rId10" display="https://podminky.urs.cz/item/CS_URS_2023_01/952901114"/>
    <hyperlink ref="F187" r:id="rId11" display="https://podminky.urs.cz/item/CS_URS_2023_01/952902031"/>
    <hyperlink ref="F189" r:id="rId12" display="https://podminky.urs.cz/item/CS_URS_2023_01/965046111"/>
    <hyperlink ref="F202" r:id="rId13" display="https://podminky.urs.cz/item/CS_URS_2023_01/965046119"/>
    <hyperlink ref="F204" r:id="rId14" display="https://podminky.urs.cz/item/CS_URS_2023_01/974031132"/>
    <hyperlink ref="F209" r:id="rId15" display="https://podminky.urs.cz/item/CS_URS_2023_01/977333121"/>
    <hyperlink ref="F211" r:id="rId16" display="https://podminky.urs.cz/item/CS_URS_2023_01/977333122"/>
    <hyperlink ref="F213" r:id="rId17" display="https://podminky.urs.cz/item/CS_URS_2023_01/977343212"/>
    <hyperlink ref="F215" r:id="rId18" display="https://podminky.urs.cz/item/CS_URS_2023_01/978013191"/>
    <hyperlink ref="F224" r:id="rId19" display="https://podminky.urs.cz/item/CS_URS_2023_01/978035117"/>
    <hyperlink ref="F244" r:id="rId20" display="https://podminky.urs.cz/item/CS_URS_2023_01/997002511"/>
    <hyperlink ref="F246" r:id="rId21" display="https://podminky.urs.cz/item/CS_URS_2023_01/997002519"/>
    <hyperlink ref="F249" r:id="rId22" display="https://podminky.urs.cz/item/CS_URS_2023_01/997002611"/>
    <hyperlink ref="F251" r:id="rId23" display="https://podminky.urs.cz/item/CS_URS_2023_01/997013216"/>
    <hyperlink ref="F253" r:id="rId24" display="https://podminky.urs.cz/item/CS_URS_2023_01/997013219"/>
    <hyperlink ref="F255" r:id="rId25" display="https://podminky.urs.cz/item/CS_URS_2023_01/997013609"/>
    <hyperlink ref="F258" r:id="rId26" display="https://podminky.urs.cz/item/CS_URS_2023_01/998018003"/>
    <hyperlink ref="F262" r:id="rId27" display="https://podminky.urs.cz/item/CS_URS_2023_01/711113117"/>
    <hyperlink ref="F269" r:id="rId28" display="https://podminky.urs.cz/item/CS_URS_2023_01/711113127"/>
    <hyperlink ref="F276" r:id="rId29" display="https://podminky.urs.cz/item/CS_URS_2023_01/711199101"/>
    <hyperlink ref="F283" r:id="rId30" display="https://podminky.urs.cz/item/CS_URS_2023_01/998711202"/>
    <hyperlink ref="F286" r:id="rId31" display="https://podminky.urs.cz/item/CS_URS_2023_01/721174043"/>
    <hyperlink ref="F288" r:id="rId32" display="https://podminky.urs.cz/item/CS_URS_2023_01/721174045"/>
    <hyperlink ref="F290" r:id="rId33" display="https://podminky.urs.cz/item/CS_URS_2023_01/721194105"/>
    <hyperlink ref="F294" r:id="rId34" display="https://podminky.urs.cz/item/CS_URS_2023_01/721229111"/>
    <hyperlink ref="F297" r:id="rId35" display="https://podminky.urs.cz/item/CS_URS_2023_01/721290111"/>
    <hyperlink ref="F299" r:id="rId36" display="https://podminky.urs.cz/item/CS_URS_2023_01/998721203"/>
    <hyperlink ref="F303" r:id="rId37" display="https://podminky.urs.cz/item/CS_URS_2023_01/722176112"/>
    <hyperlink ref="F312" r:id="rId38" display="https://podminky.urs.cz/item/CS_URS_2023_01/722176113"/>
    <hyperlink ref="F321" r:id="rId39" display="https://podminky.urs.cz/item/CS_URS_2023_01/722181211"/>
    <hyperlink ref="F323" r:id="rId40" display="https://podminky.urs.cz/item/CS_URS_2023_01/722181212"/>
    <hyperlink ref="F325" r:id="rId41" display="https://podminky.urs.cz/item/CS_URS_2023_01/722190401"/>
    <hyperlink ref="F328" r:id="rId42" display="https://podminky.urs.cz/item/CS_URS_2023_01/722220111"/>
    <hyperlink ref="F331" r:id="rId43" display="https://podminky.urs.cz/item/CS_URS_2023_01/722220121"/>
    <hyperlink ref="F334" r:id="rId44" display="https://podminky.urs.cz/item/CS_URS_2023_01/722240123"/>
    <hyperlink ref="F336" r:id="rId45" display="https://podminky.urs.cz/item/CS_URS_2023_01/722290234"/>
    <hyperlink ref="F340" r:id="rId46" display="https://podminky.urs.cz/item/CS_URS_2023_01/998722203"/>
    <hyperlink ref="F343" r:id="rId47" display="https://podminky.urs.cz/item/CS_URS_2023_01/725110811"/>
    <hyperlink ref="F345" r:id="rId48" display="https://podminky.urs.cz/item/CS_URS_2023_01/725119122"/>
    <hyperlink ref="F349" r:id="rId49" display="https://podminky.urs.cz/item/CS_URS_2023_01/725210821"/>
    <hyperlink ref="F351" r:id="rId50" display="https://podminky.urs.cz/item/CS_URS_2023_01/725211601"/>
    <hyperlink ref="F353" r:id="rId51" display="https://podminky.urs.cz/item/CS_URS_2022_02/725240811"/>
    <hyperlink ref="F355" r:id="rId52" display="https://podminky.urs.cz/item/CS_URS_2023_01/725241214"/>
    <hyperlink ref="F357" r:id="rId53" display="https://podminky.urs.cz/item/CS_URS_2022_02/725244313"/>
    <hyperlink ref="F359" r:id="rId54" display="https://podminky.urs.cz/item/CS_URS_2023_01/725291641"/>
    <hyperlink ref="F361" r:id="rId55" display="https://podminky.urs.cz/item/CS_URS_2023_01/725319111"/>
    <hyperlink ref="F364" r:id="rId56" display="https://podminky.urs.cz/item/CS_URS_2023_01/725532116"/>
    <hyperlink ref="F366" r:id="rId57" display="https://podminky.urs.cz/item/CS_URS_2023_01/725819202"/>
    <hyperlink ref="F369" r:id="rId58" display="https://podminky.urs.cz/item/CS_URS_2023_01/725819401"/>
    <hyperlink ref="F372" r:id="rId59" display="https://podminky.urs.cz/item/CS_URS_2023_01/725820801"/>
    <hyperlink ref="F374" r:id="rId60" display="https://podminky.urs.cz/item/CS_URS_2023_01/725820802"/>
    <hyperlink ref="F376" r:id="rId61" display="https://podminky.urs.cz/item/CS_URS_2023_01/725829111"/>
    <hyperlink ref="F379" r:id="rId62" display="https://podminky.urs.cz/item/CS_URS_2023_01/725829131"/>
    <hyperlink ref="F382" r:id="rId63" display="https://podminky.urs.cz/item/CS_URS_2023_01/725839101"/>
    <hyperlink ref="F385" r:id="rId64" display="https://podminky.urs.cz/item/CS_URS_2023_01/725869218"/>
    <hyperlink ref="F390" r:id="rId65" display="https://podminky.urs.cz/item/CS_URS_2023_01/998725203"/>
    <hyperlink ref="F393" r:id="rId66" display="https://podminky.urs.cz/item/CS_URS_2022_02/734209103"/>
    <hyperlink ref="F395" r:id="rId67" display="https://podminky.urs.cz/item/CS_URS_2022_02/734229143"/>
    <hyperlink ref="F398" r:id="rId68" display="https://podminky.urs.cz/item/CS_URS_2023_01/735151821"/>
    <hyperlink ref="F400" r:id="rId69" display="https://podminky.urs.cz/item/CS_URS_2022_02/735151822"/>
    <hyperlink ref="F402" r:id="rId70" display="https://podminky.urs.cz/item/CS_URS_2022_02/735192921"/>
    <hyperlink ref="F404" r:id="rId71" display="https://podminky.urs.cz/item/CS_URS_2023_01/735192923"/>
    <hyperlink ref="F406" r:id="rId72" display="https://podminky.urs.cz/item/CS_URS_2022_02/735192925"/>
    <hyperlink ref="F408" r:id="rId73" display="https://podminky.urs.cz/item/CS_URS_2022_02/998735201"/>
    <hyperlink ref="F411" r:id="rId74" display="https://podminky.urs.cz/item/CS_URS_2023_01/741112002"/>
    <hyperlink ref="F414" r:id="rId75" display="https://podminky.urs.cz/item/CS_URS_2023_01/741122015"/>
    <hyperlink ref="F423" r:id="rId76" display="https://podminky.urs.cz/item/CS_URS_2023_01/741122016"/>
    <hyperlink ref="F432" r:id="rId77" display="https://podminky.urs.cz/item/CS_URS_2023_01/741125811"/>
    <hyperlink ref="F434" r:id="rId78" display="https://podminky.urs.cz/item/CS_URS_2023_01/741310111"/>
    <hyperlink ref="F439" r:id="rId79" display="https://podminky.urs.cz/item/CS_URS_2023_01/741313001"/>
    <hyperlink ref="F442" r:id="rId80" display="https://podminky.urs.cz/item/CS_URS_2023_01/741313003"/>
    <hyperlink ref="F445" r:id="rId81" display="https://podminky.urs.cz/item/CS_URS_2023_01/741370001"/>
    <hyperlink ref="F448" r:id="rId82" display="https://podminky.urs.cz/item/CS_URS_2023_01/741370002"/>
    <hyperlink ref="F451" r:id="rId83" display="https://podminky.urs.cz/item/CS_URS_2023_01/741374011"/>
    <hyperlink ref="F455" r:id="rId84" display="https://podminky.urs.cz/item/CS_URS_2023_01/741810002"/>
    <hyperlink ref="F457" r:id="rId85" display="https://podminky.urs.cz/item/CS_URS_2023_01/998741203"/>
    <hyperlink ref="F460" r:id="rId86" display="https://podminky.urs.cz/item/CS_URS_2023_01/742121001"/>
    <hyperlink ref="F467" r:id="rId87" display="https://podminky.urs.cz/item/CS_URS_2023_01/742210121"/>
    <hyperlink ref="F470" r:id="rId88" display="https://podminky.urs.cz/item/CS_URS_2023_01/742420051"/>
    <hyperlink ref="F472" r:id="rId89" display="https://podminky.urs.cz/item/CS_URS_2023_01/742420121"/>
    <hyperlink ref="F474" r:id="rId90" display="https://podminky.urs.cz/item/CS_URS_2023_01/998742203"/>
    <hyperlink ref="F479" r:id="rId91" display="https://podminky.urs.cz/item/CS_URS_2023_01/751377011"/>
    <hyperlink ref="F482" r:id="rId92" display="https://podminky.urs.cz/item/CS_URS_2023_01/998751202"/>
    <hyperlink ref="F485" r:id="rId93" display="https://podminky.urs.cz/item/CS_URS_2023_01/763135811"/>
    <hyperlink ref="F492" r:id="rId94" display="https://podminky.urs.cz/item/CS_URS_2023_01/763172321"/>
    <hyperlink ref="F495" r:id="rId95" display="https://podminky.urs.cz/item/CS_URS_2023_01/998763202"/>
    <hyperlink ref="F498" r:id="rId96" display="https://podminky.urs.cz/item/CS_URS_2022_02/766231821"/>
    <hyperlink ref="F500" r:id="rId97" display="https://podminky.urs.cz/item/CS_URS_2023_01/766411821"/>
    <hyperlink ref="F502" r:id="rId98" display="https://podminky.urs.cz/item/CS_URS_2023_01/766411822"/>
    <hyperlink ref="F504" r:id="rId99" display="https://podminky.urs.cz/item/CS_URS_2022_02/766421821"/>
    <hyperlink ref="F507" r:id="rId100" display="https://podminky.urs.cz/item/CS_URS_2023_01/766491851"/>
    <hyperlink ref="F509" r:id="rId101" display="https://podminky.urs.cz/item/CS_URS_2023_01/766660001"/>
    <hyperlink ref="F515" r:id="rId102" display="https://podminky.urs.cz/item/CS_URS_2023_01/766660723"/>
    <hyperlink ref="F517" r:id="rId103" display="https://podminky.urs.cz/item/CS_URS_2023_01/766663915"/>
    <hyperlink ref="F519" r:id="rId104" display="https://podminky.urs.cz/item/CS_URS_2023_01/766691914"/>
    <hyperlink ref="F521" r:id="rId105" display="https://podminky.urs.cz/item/CS_URS_2023_01/766692112"/>
    <hyperlink ref="F524" r:id="rId106" display="https://podminky.urs.cz/item/CS_URS_2023_01/766692114"/>
    <hyperlink ref="F527" r:id="rId107" display="https://podminky.urs.cz/item/CS_URS_2023_01/766695212"/>
    <hyperlink ref="F532" r:id="rId108" display="https://podminky.urs.cz/item/CS_URS_2023_01/766811115"/>
    <hyperlink ref="F534" r:id="rId109" display="https://podminky.urs.cz/item/CS_URS_2023_01/766811141"/>
    <hyperlink ref="F537" r:id="rId110" display="https://podminky.urs.cz/item/CS_URS_2023_01/766811151"/>
    <hyperlink ref="F539" r:id="rId111" display="https://podminky.urs.cz/item/CS_URS_2023_01/766811213"/>
    <hyperlink ref="F541" r:id="rId112" display="https://podminky.urs.cz/item/CS_URS_2023_01/766811223"/>
    <hyperlink ref="F543" r:id="rId113" display="https://podminky.urs.cz/item/CS_URS_2023_01/766812840"/>
    <hyperlink ref="F545" r:id="rId114" display="https://podminky.urs.cz/item/CS_URS_2023_01/766821112"/>
    <hyperlink ref="F548" r:id="rId115" display="https://podminky.urs.cz/item/CS_URS_2023_01/766825821"/>
    <hyperlink ref="F550" r:id="rId116" display="https://podminky.urs.cz/item/CS_URS_2023_01/998766203"/>
    <hyperlink ref="F553" r:id="rId117" display="https://podminky.urs.cz/item/CS_URS_2023_01/771121011"/>
    <hyperlink ref="F560" r:id="rId118" display="https://podminky.urs.cz/item/CS_URS_2023_01/771151014"/>
    <hyperlink ref="F562" r:id="rId119" display="https://podminky.urs.cz/item/CS_URS_2023_01/771471810"/>
    <hyperlink ref="F567" r:id="rId120" display="https://podminky.urs.cz/item/CS_URS_2023_01/771573810"/>
    <hyperlink ref="F578" r:id="rId121" display="https://podminky.urs.cz/item/CS_URS_2023_01/771574113"/>
    <hyperlink ref="F583" r:id="rId122" display="https://podminky.urs.cz/item/CS_URS_2023_01/771577151"/>
    <hyperlink ref="F585" r:id="rId123" display="https://podminky.urs.cz/item/CS_URS_2023_01/771577152"/>
    <hyperlink ref="F587" r:id="rId124" display="https://podminky.urs.cz/item/CS_URS_2023_01/771591115"/>
    <hyperlink ref="F590" r:id="rId125" display="https://podminky.urs.cz/item/CS_URS_2023_01/998771203"/>
    <hyperlink ref="F593" r:id="rId126" display="https://podminky.urs.cz/item/CS_URS_2023_01/775413320"/>
    <hyperlink ref="F599" r:id="rId127" display="https://podminky.urs.cz/item/CS_URS_2022_02/775591311"/>
    <hyperlink ref="F606" r:id="rId128" display="https://podminky.urs.cz/item/CS_URS_2022_02/775591312"/>
    <hyperlink ref="F609" r:id="rId129" display="https://podminky.urs.cz/item/CS_URS_2022_02/775591316"/>
    <hyperlink ref="F611" r:id="rId130" display="https://podminky.urs.cz/item/CS_URS_2022_02/775591905"/>
    <hyperlink ref="F613" r:id="rId131" display="https://podminky.urs.cz/item/CS_URS_2022_02/775591919"/>
    <hyperlink ref="F615" r:id="rId132" display="https://podminky.urs.cz/item/CS_URS_2022_02/998775203"/>
    <hyperlink ref="F618" r:id="rId133" display="https://podminky.urs.cz/item/CS_URS_2023_01/771151012"/>
    <hyperlink ref="F627" r:id="rId134" display="https://podminky.urs.cz/item/CS_URS_2023_01/776121112"/>
    <hyperlink ref="F629" r:id="rId135" display="https://podminky.urs.cz/item/CS_URS_2023_01/776201814"/>
    <hyperlink ref="F638" r:id="rId136" display="https://podminky.urs.cz/item/CS_URS_2023_01/776221111"/>
    <hyperlink ref="F649" r:id="rId137" display="https://podminky.urs.cz/item/CS_URS_2023_01/776223111"/>
    <hyperlink ref="F651" r:id="rId138" display="https://podminky.urs.cz/item/CS_URS_2023_01/776410811"/>
    <hyperlink ref="F660" r:id="rId139" display="https://podminky.urs.cz/item/CS_URS_2023_01/776411111"/>
    <hyperlink ref="F669" r:id="rId140" display="https://podminky.urs.cz/item/CS_URS_2023_01/776991821"/>
    <hyperlink ref="F674" r:id="rId141" display="https://podminky.urs.cz/item/CS_URS_2023_01/998776203"/>
    <hyperlink ref="F677" r:id="rId142" display="https://podminky.urs.cz/item/CS_URS_2023_01/781121011"/>
    <hyperlink ref="F686" r:id="rId143" display="https://podminky.urs.cz/item/CS_URS_2023_01/781471810"/>
    <hyperlink ref="F695" r:id="rId144" display="https://podminky.urs.cz/item/CS_URS_2023_01/781474113"/>
    <hyperlink ref="F700" r:id="rId145" display="https://podminky.urs.cz/item/CS_URS_2023_01/781477111"/>
    <hyperlink ref="F702" r:id="rId146" display="https://podminky.urs.cz/item/CS_URS_2023_01/781477112"/>
    <hyperlink ref="F704" r:id="rId147" display="https://podminky.urs.cz/item/CS_URS_2023_01/781493111"/>
    <hyperlink ref="F707" r:id="rId148" display="https://podminky.urs.cz/item/CS_URS_2023_01/781493511"/>
    <hyperlink ref="F710" r:id="rId149" display="https://podminky.urs.cz/item/CS_URS_2023_01/998781203"/>
    <hyperlink ref="F713" r:id="rId150" display="https://podminky.urs.cz/item/CS_URS_2023_01/783000125"/>
    <hyperlink ref="F717" r:id="rId151" display="https://podminky.urs.cz/item/CS_URS_2023_01/783101203"/>
    <hyperlink ref="F720" r:id="rId152" display="https://podminky.urs.cz/item/CS_URS_2023_01/783101403"/>
    <hyperlink ref="F722" r:id="rId153" display="https://podminky.urs.cz/item/CS_URS_2023_01/783106805"/>
    <hyperlink ref="F724" r:id="rId154" display="https://podminky.urs.cz/item/CS_URS_2023_01/783114101"/>
    <hyperlink ref="F726" r:id="rId155" display="https://podminky.urs.cz/item/CS_URS_2023_01/783117101"/>
    <hyperlink ref="F728" r:id="rId156" display="https://podminky.urs.cz/item/CS_URS_2023_01/783122131"/>
    <hyperlink ref="F730" r:id="rId157" display="https://podminky.urs.cz/item/CS_URS_2023_01/783162201"/>
    <hyperlink ref="F733" r:id="rId158" display="https://podminky.urs.cz/item/CS_URS_2023_01/783301313"/>
    <hyperlink ref="F735" r:id="rId159" display="https://podminky.urs.cz/item/CS_URS_2023_01/783315101"/>
    <hyperlink ref="F738" r:id="rId160" display="https://podminky.urs.cz/item/CS_URS_2023_01/783317101"/>
    <hyperlink ref="F740" r:id="rId161" display="https://podminky.urs.cz/item/CS_URS_2023_01/783601715"/>
    <hyperlink ref="F742" r:id="rId162" display="https://podminky.urs.cz/item/CS_URS_2023_01/783614551"/>
    <hyperlink ref="F744" r:id="rId163" display="https://podminky.urs.cz/item/CS_URS_2023_01/783615551"/>
    <hyperlink ref="F746" r:id="rId164" display="https://podminky.urs.cz/item/CS_URS_2023_01/783617601"/>
    <hyperlink ref="F748" r:id="rId165" display="https://podminky.urs.cz/item/CS_URS_2022_02/783601311"/>
    <hyperlink ref="F750" r:id="rId166" display="https://podminky.urs.cz/item/CS_URS_2022_02/783601315"/>
    <hyperlink ref="F752" r:id="rId167" display="https://podminky.urs.cz/item/CS_URS_2022_02/783652121"/>
    <hyperlink ref="F754" r:id="rId168" display="https://podminky.urs.cz/item/CS_URS_2023_01/783614121"/>
    <hyperlink ref="F756" r:id="rId169" display="https://podminky.urs.cz/item/CS_URS_2023_01/783617127"/>
    <hyperlink ref="F759" r:id="rId170" display="https://podminky.urs.cz/item/CS_URS_2023_01/784111011"/>
    <hyperlink ref="F778" r:id="rId171" display="https://podminky.urs.cz/item/CS_URS_2023_01/784111031"/>
    <hyperlink ref="F780" r:id="rId172" display="https://podminky.urs.cz/item/CS_URS_2023_01/784121001"/>
    <hyperlink ref="F782" r:id="rId173" display="https://podminky.urs.cz/item/CS_URS_2023_01/784141001"/>
    <hyperlink ref="F784" r:id="rId174" display="https://podminky.urs.cz/item/CS_URS_2023_01/784151011"/>
    <hyperlink ref="F786" r:id="rId175" display="https://podminky.urs.cz/item/CS_URS_2023_01/784161101"/>
    <hyperlink ref="F788" r:id="rId176" display="https://podminky.urs.cz/item/CS_URS_2023_01/784161111"/>
    <hyperlink ref="F793" r:id="rId177" display="https://podminky.urs.cz/item/CS_URS_2023_01/784181101"/>
    <hyperlink ref="F795" r:id="rId178" display="https://podminky.urs.cz/item/CS_URS_2023_01/784221101"/>
    <hyperlink ref="F799" r:id="rId179" display="https://podminky.urs.cz/item/CS_URS_2023_01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10" customWidth="1"/>
    <col min="2" max="2" width="1.667969" style="210" customWidth="1"/>
    <col min="3" max="4" width="5" style="210" customWidth="1"/>
    <col min="5" max="5" width="11.66016" style="210" customWidth="1"/>
    <col min="6" max="6" width="9.160156" style="210" customWidth="1"/>
    <col min="7" max="7" width="5" style="210" customWidth="1"/>
    <col min="8" max="8" width="77.83203" style="210" customWidth="1"/>
    <col min="9" max="10" width="20" style="210" customWidth="1"/>
    <col min="11" max="11" width="1.667969" style="210" customWidth="1"/>
  </cols>
  <sheetData>
    <row r="1" s="1" customFormat="1" ht="37.5" customHeight="1"/>
    <row r="2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="17" customFormat="1" ht="45" customHeight="1">
      <c r="B3" s="214"/>
      <c r="C3" s="215" t="s">
        <v>1353</v>
      </c>
      <c r="D3" s="215"/>
      <c r="E3" s="215"/>
      <c r="F3" s="215"/>
      <c r="G3" s="215"/>
      <c r="H3" s="215"/>
      <c r="I3" s="215"/>
      <c r="J3" s="215"/>
      <c r="K3" s="216"/>
    </row>
    <row r="4" s="1" customFormat="1" ht="25.5" customHeight="1">
      <c r="B4" s="217"/>
      <c r="C4" s="218" t="s">
        <v>1354</v>
      </c>
      <c r="D4" s="218"/>
      <c r="E4" s="218"/>
      <c r="F4" s="218"/>
      <c r="G4" s="218"/>
      <c r="H4" s="218"/>
      <c r="I4" s="218"/>
      <c r="J4" s="218"/>
      <c r="K4" s="219"/>
    </row>
    <row r="5" s="1" customFormat="1" ht="5.25" customHeight="1">
      <c r="B5" s="217"/>
      <c r="C5" s="220"/>
      <c r="D5" s="220"/>
      <c r="E5" s="220"/>
      <c r="F5" s="220"/>
      <c r="G5" s="220"/>
      <c r="H5" s="220"/>
      <c r="I5" s="220"/>
      <c r="J5" s="220"/>
      <c r="K5" s="219"/>
    </row>
    <row r="6" s="1" customFormat="1" ht="15" customHeight="1">
      <c r="B6" s="217"/>
      <c r="C6" s="221" t="s">
        <v>1355</v>
      </c>
      <c r="D6" s="221"/>
      <c r="E6" s="221"/>
      <c r="F6" s="221"/>
      <c r="G6" s="221"/>
      <c r="H6" s="221"/>
      <c r="I6" s="221"/>
      <c r="J6" s="221"/>
      <c r="K6" s="219"/>
    </row>
    <row r="7" s="1" customFormat="1" ht="15" customHeight="1">
      <c r="B7" s="222"/>
      <c r="C7" s="221" t="s">
        <v>1356</v>
      </c>
      <c r="D7" s="221"/>
      <c r="E7" s="221"/>
      <c r="F7" s="221"/>
      <c r="G7" s="221"/>
      <c r="H7" s="221"/>
      <c r="I7" s="221"/>
      <c r="J7" s="221"/>
      <c r="K7" s="219"/>
    </row>
    <row r="8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="1" customFormat="1" ht="15" customHeight="1">
      <c r="B9" s="222"/>
      <c r="C9" s="221" t="s">
        <v>1357</v>
      </c>
      <c r="D9" s="221"/>
      <c r="E9" s="221"/>
      <c r="F9" s="221"/>
      <c r="G9" s="221"/>
      <c r="H9" s="221"/>
      <c r="I9" s="221"/>
      <c r="J9" s="221"/>
      <c r="K9" s="219"/>
    </row>
    <row r="10" s="1" customFormat="1" ht="15" customHeight="1">
      <c r="B10" s="222"/>
      <c r="C10" s="221"/>
      <c r="D10" s="221" t="s">
        <v>1358</v>
      </c>
      <c r="E10" s="221"/>
      <c r="F10" s="221"/>
      <c r="G10" s="221"/>
      <c r="H10" s="221"/>
      <c r="I10" s="221"/>
      <c r="J10" s="221"/>
      <c r="K10" s="219"/>
    </row>
    <row r="11" s="1" customFormat="1" ht="15" customHeight="1">
      <c r="B11" s="222"/>
      <c r="C11" s="223"/>
      <c r="D11" s="221" t="s">
        <v>1359</v>
      </c>
      <c r="E11" s="221"/>
      <c r="F11" s="221"/>
      <c r="G11" s="221"/>
      <c r="H11" s="221"/>
      <c r="I11" s="221"/>
      <c r="J11" s="221"/>
      <c r="K11" s="219"/>
    </row>
    <row r="12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="1" customFormat="1" ht="15" customHeight="1">
      <c r="B13" s="222"/>
      <c r="C13" s="223"/>
      <c r="D13" s="224" t="s">
        <v>1360</v>
      </c>
      <c r="E13" s="221"/>
      <c r="F13" s="221"/>
      <c r="G13" s="221"/>
      <c r="H13" s="221"/>
      <c r="I13" s="221"/>
      <c r="J13" s="221"/>
      <c r="K13" s="219"/>
    </row>
    <row r="14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="1" customFormat="1" ht="15" customHeight="1">
      <c r="B15" s="222"/>
      <c r="C15" s="223"/>
      <c r="D15" s="221" t="s">
        <v>1361</v>
      </c>
      <c r="E15" s="221"/>
      <c r="F15" s="221"/>
      <c r="G15" s="221"/>
      <c r="H15" s="221"/>
      <c r="I15" s="221"/>
      <c r="J15" s="221"/>
      <c r="K15" s="219"/>
    </row>
    <row r="16" s="1" customFormat="1" ht="15" customHeight="1">
      <c r="B16" s="222"/>
      <c r="C16" s="223"/>
      <c r="D16" s="221" t="s">
        <v>1362</v>
      </c>
      <c r="E16" s="221"/>
      <c r="F16" s="221"/>
      <c r="G16" s="221"/>
      <c r="H16" s="221"/>
      <c r="I16" s="221"/>
      <c r="J16" s="221"/>
      <c r="K16" s="219"/>
    </row>
    <row r="17" s="1" customFormat="1" ht="15" customHeight="1">
      <c r="B17" s="222"/>
      <c r="C17" s="223"/>
      <c r="D17" s="221" t="s">
        <v>1363</v>
      </c>
      <c r="E17" s="221"/>
      <c r="F17" s="221"/>
      <c r="G17" s="221"/>
      <c r="H17" s="221"/>
      <c r="I17" s="221"/>
      <c r="J17" s="221"/>
      <c r="K17" s="219"/>
    </row>
    <row r="18" s="1" customFormat="1" ht="15" customHeight="1">
      <c r="B18" s="222"/>
      <c r="C18" s="223"/>
      <c r="D18" s="223"/>
      <c r="E18" s="225" t="s">
        <v>73</v>
      </c>
      <c r="F18" s="221" t="s">
        <v>1364</v>
      </c>
      <c r="G18" s="221"/>
      <c r="H18" s="221"/>
      <c r="I18" s="221"/>
      <c r="J18" s="221"/>
      <c r="K18" s="219"/>
    </row>
    <row r="19" s="1" customFormat="1" ht="15" customHeight="1">
      <c r="B19" s="222"/>
      <c r="C19" s="223"/>
      <c r="D19" s="223"/>
      <c r="E19" s="225" t="s">
        <v>1365</v>
      </c>
      <c r="F19" s="221" t="s">
        <v>1366</v>
      </c>
      <c r="G19" s="221"/>
      <c r="H19" s="221"/>
      <c r="I19" s="221"/>
      <c r="J19" s="221"/>
      <c r="K19" s="219"/>
    </row>
    <row r="20" s="1" customFormat="1" ht="15" customHeight="1">
      <c r="B20" s="222"/>
      <c r="C20" s="223"/>
      <c r="D20" s="223"/>
      <c r="E20" s="225" t="s">
        <v>1367</v>
      </c>
      <c r="F20" s="221" t="s">
        <v>1368</v>
      </c>
      <c r="G20" s="221"/>
      <c r="H20" s="221"/>
      <c r="I20" s="221"/>
      <c r="J20" s="221"/>
      <c r="K20" s="219"/>
    </row>
    <row r="21" s="1" customFormat="1" ht="15" customHeight="1">
      <c r="B21" s="222"/>
      <c r="C21" s="223"/>
      <c r="D21" s="223"/>
      <c r="E21" s="225" t="s">
        <v>1369</v>
      </c>
      <c r="F21" s="221" t="s">
        <v>1370</v>
      </c>
      <c r="G21" s="221"/>
      <c r="H21" s="221"/>
      <c r="I21" s="221"/>
      <c r="J21" s="221"/>
      <c r="K21" s="219"/>
    </row>
    <row r="22" s="1" customFormat="1" ht="15" customHeight="1">
      <c r="B22" s="222"/>
      <c r="C22" s="223"/>
      <c r="D22" s="223"/>
      <c r="E22" s="225" t="s">
        <v>1371</v>
      </c>
      <c r="F22" s="221" t="s">
        <v>1372</v>
      </c>
      <c r="G22" s="221"/>
      <c r="H22" s="221"/>
      <c r="I22" s="221"/>
      <c r="J22" s="221"/>
      <c r="K22" s="219"/>
    </row>
    <row r="23" s="1" customFormat="1" ht="15" customHeight="1">
      <c r="B23" s="222"/>
      <c r="C23" s="223"/>
      <c r="D23" s="223"/>
      <c r="E23" s="225" t="s">
        <v>1373</v>
      </c>
      <c r="F23" s="221" t="s">
        <v>1374</v>
      </c>
      <c r="G23" s="221"/>
      <c r="H23" s="221"/>
      <c r="I23" s="221"/>
      <c r="J23" s="221"/>
      <c r="K23" s="219"/>
    </row>
    <row r="24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="1" customFormat="1" ht="15" customHeight="1">
      <c r="B25" s="222"/>
      <c r="C25" s="221" t="s">
        <v>1375</v>
      </c>
      <c r="D25" s="221"/>
      <c r="E25" s="221"/>
      <c r="F25" s="221"/>
      <c r="G25" s="221"/>
      <c r="H25" s="221"/>
      <c r="I25" s="221"/>
      <c r="J25" s="221"/>
      <c r="K25" s="219"/>
    </row>
    <row r="26" s="1" customFormat="1" ht="15" customHeight="1">
      <c r="B26" s="222"/>
      <c r="C26" s="221" t="s">
        <v>1376</v>
      </c>
      <c r="D26" s="221"/>
      <c r="E26" s="221"/>
      <c r="F26" s="221"/>
      <c r="G26" s="221"/>
      <c r="H26" s="221"/>
      <c r="I26" s="221"/>
      <c r="J26" s="221"/>
      <c r="K26" s="219"/>
    </row>
    <row r="27" s="1" customFormat="1" ht="15" customHeight="1">
      <c r="B27" s="222"/>
      <c r="C27" s="221"/>
      <c r="D27" s="221" t="s">
        <v>1377</v>
      </c>
      <c r="E27" s="221"/>
      <c r="F27" s="221"/>
      <c r="G27" s="221"/>
      <c r="H27" s="221"/>
      <c r="I27" s="221"/>
      <c r="J27" s="221"/>
      <c r="K27" s="219"/>
    </row>
    <row r="28" s="1" customFormat="1" ht="15" customHeight="1">
      <c r="B28" s="222"/>
      <c r="C28" s="223"/>
      <c r="D28" s="221" t="s">
        <v>1378</v>
      </c>
      <c r="E28" s="221"/>
      <c r="F28" s="221"/>
      <c r="G28" s="221"/>
      <c r="H28" s="221"/>
      <c r="I28" s="221"/>
      <c r="J28" s="221"/>
      <c r="K28" s="219"/>
    </row>
    <row r="29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="1" customFormat="1" ht="15" customHeight="1">
      <c r="B30" s="222"/>
      <c r="C30" s="223"/>
      <c r="D30" s="221" t="s">
        <v>1379</v>
      </c>
      <c r="E30" s="221"/>
      <c r="F30" s="221"/>
      <c r="G30" s="221"/>
      <c r="H30" s="221"/>
      <c r="I30" s="221"/>
      <c r="J30" s="221"/>
      <c r="K30" s="219"/>
    </row>
    <row r="31" s="1" customFormat="1" ht="15" customHeight="1">
      <c r="B31" s="222"/>
      <c r="C31" s="223"/>
      <c r="D31" s="221" t="s">
        <v>1380</v>
      </c>
      <c r="E31" s="221"/>
      <c r="F31" s="221"/>
      <c r="G31" s="221"/>
      <c r="H31" s="221"/>
      <c r="I31" s="221"/>
      <c r="J31" s="221"/>
      <c r="K31" s="219"/>
    </row>
    <row r="32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="1" customFormat="1" ht="15" customHeight="1">
      <c r="B33" s="222"/>
      <c r="C33" s="223"/>
      <c r="D33" s="221" t="s">
        <v>1381</v>
      </c>
      <c r="E33" s="221"/>
      <c r="F33" s="221"/>
      <c r="G33" s="221"/>
      <c r="H33" s="221"/>
      <c r="I33" s="221"/>
      <c r="J33" s="221"/>
      <c r="K33" s="219"/>
    </row>
    <row r="34" s="1" customFormat="1" ht="15" customHeight="1">
      <c r="B34" s="222"/>
      <c r="C34" s="223"/>
      <c r="D34" s="221" t="s">
        <v>1382</v>
      </c>
      <c r="E34" s="221"/>
      <c r="F34" s="221"/>
      <c r="G34" s="221"/>
      <c r="H34" s="221"/>
      <c r="I34" s="221"/>
      <c r="J34" s="221"/>
      <c r="K34" s="219"/>
    </row>
    <row r="35" s="1" customFormat="1" ht="15" customHeight="1">
      <c r="B35" s="222"/>
      <c r="C35" s="223"/>
      <c r="D35" s="221" t="s">
        <v>1383</v>
      </c>
      <c r="E35" s="221"/>
      <c r="F35" s="221"/>
      <c r="G35" s="221"/>
      <c r="H35" s="221"/>
      <c r="I35" s="221"/>
      <c r="J35" s="221"/>
      <c r="K35" s="219"/>
    </row>
    <row r="36" s="1" customFormat="1" ht="15" customHeight="1">
      <c r="B36" s="222"/>
      <c r="C36" s="223"/>
      <c r="D36" s="221"/>
      <c r="E36" s="224" t="s">
        <v>108</v>
      </c>
      <c r="F36" s="221"/>
      <c r="G36" s="221" t="s">
        <v>1384</v>
      </c>
      <c r="H36" s="221"/>
      <c r="I36" s="221"/>
      <c r="J36" s="221"/>
      <c r="K36" s="219"/>
    </row>
    <row r="37" s="1" customFormat="1" ht="30.75" customHeight="1">
      <c r="B37" s="222"/>
      <c r="C37" s="223"/>
      <c r="D37" s="221"/>
      <c r="E37" s="224" t="s">
        <v>1385</v>
      </c>
      <c r="F37" s="221"/>
      <c r="G37" s="221" t="s">
        <v>1386</v>
      </c>
      <c r="H37" s="221"/>
      <c r="I37" s="221"/>
      <c r="J37" s="221"/>
      <c r="K37" s="219"/>
    </row>
    <row r="38" s="1" customFormat="1" ht="15" customHeight="1">
      <c r="B38" s="222"/>
      <c r="C38" s="223"/>
      <c r="D38" s="221"/>
      <c r="E38" s="224" t="s">
        <v>50</v>
      </c>
      <c r="F38" s="221"/>
      <c r="G38" s="221" t="s">
        <v>1387</v>
      </c>
      <c r="H38" s="221"/>
      <c r="I38" s="221"/>
      <c r="J38" s="221"/>
      <c r="K38" s="219"/>
    </row>
    <row r="39" s="1" customFormat="1" ht="15" customHeight="1">
      <c r="B39" s="222"/>
      <c r="C39" s="223"/>
      <c r="D39" s="221"/>
      <c r="E39" s="224" t="s">
        <v>51</v>
      </c>
      <c r="F39" s="221"/>
      <c r="G39" s="221" t="s">
        <v>1388</v>
      </c>
      <c r="H39" s="221"/>
      <c r="I39" s="221"/>
      <c r="J39" s="221"/>
      <c r="K39" s="219"/>
    </row>
    <row r="40" s="1" customFormat="1" ht="15" customHeight="1">
      <c r="B40" s="222"/>
      <c r="C40" s="223"/>
      <c r="D40" s="221"/>
      <c r="E40" s="224" t="s">
        <v>109</v>
      </c>
      <c r="F40" s="221"/>
      <c r="G40" s="221" t="s">
        <v>1389</v>
      </c>
      <c r="H40" s="221"/>
      <c r="I40" s="221"/>
      <c r="J40" s="221"/>
      <c r="K40" s="219"/>
    </row>
    <row r="41" s="1" customFormat="1" ht="15" customHeight="1">
      <c r="B41" s="222"/>
      <c r="C41" s="223"/>
      <c r="D41" s="221"/>
      <c r="E41" s="224" t="s">
        <v>110</v>
      </c>
      <c r="F41" s="221"/>
      <c r="G41" s="221" t="s">
        <v>1390</v>
      </c>
      <c r="H41" s="221"/>
      <c r="I41" s="221"/>
      <c r="J41" s="221"/>
      <c r="K41" s="219"/>
    </row>
    <row r="42" s="1" customFormat="1" ht="15" customHeight="1">
      <c r="B42" s="222"/>
      <c r="C42" s="223"/>
      <c r="D42" s="221"/>
      <c r="E42" s="224" t="s">
        <v>1391</v>
      </c>
      <c r="F42" s="221"/>
      <c r="G42" s="221" t="s">
        <v>1392</v>
      </c>
      <c r="H42" s="221"/>
      <c r="I42" s="221"/>
      <c r="J42" s="221"/>
      <c r="K42" s="219"/>
    </row>
    <row r="43" s="1" customFormat="1" ht="15" customHeight="1">
      <c r="B43" s="222"/>
      <c r="C43" s="223"/>
      <c r="D43" s="221"/>
      <c r="E43" s="224"/>
      <c r="F43" s="221"/>
      <c r="G43" s="221" t="s">
        <v>1393</v>
      </c>
      <c r="H43" s="221"/>
      <c r="I43" s="221"/>
      <c r="J43" s="221"/>
      <c r="K43" s="219"/>
    </row>
    <row r="44" s="1" customFormat="1" ht="15" customHeight="1">
      <c r="B44" s="222"/>
      <c r="C44" s="223"/>
      <c r="D44" s="221"/>
      <c r="E44" s="224" t="s">
        <v>1394</v>
      </c>
      <c r="F44" s="221"/>
      <c r="G44" s="221" t="s">
        <v>1395</v>
      </c>
      <c r="H44" s="221"/>
      <c r="I44" s="221"/>
      <c r="J44" s="221"/>
      <c r="K44" s="219"/>
    </row>
    <row r="45" s="1" customFormat="1" ht="15" customHeight="1">
      <c r="B45" s="222"/>
      <c r="C45" s="223"/>
      <c r="D45" s="221"/>
      <c r="E45" s="224" t="s">
        <v>112</v>
      </c>
      <c r="F45" s="221"/>
      <c r="G45" s="221" t="s">
        <v>1396</v>
      </c>
      <c r="H45" s="221"/>
      <c r="I45" s="221"/>
      <c r="J45" s="221"/>
      <c r="K45" s="219"/>
    </row>
    <row r="46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="1" customFormat="1" ht="15" customHeight="1">
      <c r="B47" s="222"/>
      <c r="C47" s="223"/>
      <c r="D47" s="221" t="s">
        <v>1397</v>
      </c>
      <c r="E47" s="221"/>
      <c r="F47" s="221"/>
      <c r="G47" s="221"/>
      <c r="H47" s="221"/>
      <c r="I47" s="221"/>
      <c r="J47" s="221"/>
      <c r="K47" s="219"/>
    </row>
    <row r="48" s="1" customFormat="1" ht="15" customHeight="1">
      <c r="B48" s="222"/>
      <c r="C48" s="223"/>
      <c r="D48" s="223"/>
      <c r="E48" s="221" t="s">
        <v>1398</v>
      </c>
      <c r="F48" s="221"/>
      <c r="G48" s="221"/>
      <c r="H48" s="221"/>
      <c r="I48" s="221"/>
      <c r="J48" s="221"/>
      <c r="K48" s="219"/>
    </row>
    <row r="49" s="1" customFormat="1" ht="15" customHeight="1">
      <c r="B49" s="222"/>
      <c r="C49" s="223"/>
      <c r="D49" s="223"/>
      <c r="E49" s="221" t="s">
        <v>1399</v>
      </c>
      <c r="F49" s="221"/>
      <c r="G49" s="221"/>
      <c r="H49" s="221"/>
      <c r="I49" s="221"/>
      <c r="J49" s="221"/>
      <c r="K49" s="219"/>
    </row>
    <row r="50" s="1" customFormat="1" ht="15" customHeight="1">
      <c r="B50" s="222"/>
      <c r="C50" s="223"/>
      <c r="D50" s="223"/>
      <c r="E50" s="221" t="s">
        <v>1400</v>
      </c>
      <c r="F50" s="221"/>
      <c r="G50" s="221"/>
      <c r="H50" s="221"/>
      <c r="I50" s="221"/>
      <c r="J50" s="221"/>
      <c r="K50" s="219"/>
    </row>
    <row r="51" s="1" customFormat="1" ht="15" customHeight="1">
      <c r="B51" s="222"/>
      <c r="C51" s="223"/>
      <c r="D51" s="221" t="s">
        <v>1401</v>
      </c>
      <c r="E51" s="221"/>
      <c r="F51" s="221"/>
      <c r="G51" s="221"/>
      <c r="H51" s="221"/>
      <c r="I51" s="221"/>
      <c r="J51" s="221"/>
      <c r="K51" s="219"/>
    </row>
    <row r="52" s="1" customFormat="1" ht="25.5" customHeight="1">
      <c r="B52" s="217"/>
      <c r="C52" s="218" t="s">
        <v>1402</v>
      </c>
      <c r="D52" s="218"/>
      <c r="E52" s="218"/>
      <c r="F52" s="218"/>
      <c r="G52" s="218"/>
      <c r="H52" s="218"/>
      <c r="I52" s="218"/>
      <c r="J52" s="218"/>
      <c r="K52" s="219"/>
    </row>
    <row r="53" s="1" customFormat="1" ht="5.25" customHeight="1">
      <c r="B53" s="217"/>
      <c r="C53" s="220"/>
      <c r="D53" s="220"/>
      <c r="E53" s="220"/>
      <c r="F53" s="220"/>
      <c r="G53" s="220"/>
      <c r="H53" s="220"/>
      <c r="I53" s="220"/>
      <c r="J53" s="220"/>
      <c r="K53" s="219"/>
    </row>
    <row r="54" s="1" customFormat="1" ht="15" customHeight="1">
      <c r="B54" s="217"/>
      <c r="C54" s="221" t="s">
        <v>1403</v>
      </c>
      <c r="D54" s="221"/>
      <c r="E54" s="221"/>
      <c r="F54" s="221"/>
      <c r="G54" s="221"/>
      <c r="H54" s="221"/>
      <c r="I54" s="221"/>
      <c r="J54" s="221"/>
      <c r="K54" s="219"/>
    </row>
    <row r="55" s="1" customFormat="1" ht="15" customHeight="1">
      <c r="B55" s="217"/>
      <c r="C55" s="221" t="s">
        <v>1404</v>
      </c>
      <c r="D55" s="221"/>
      <c r="E55" s="221"/>
      <c r="F55" s="221"/>
      <c r="G55" s="221"/>
      <c r="H55" s="221"/>
      <c r="I55" s="221"/>
      <c r="J55" s="221"/>
      <c r="K55" s="219"/>
    </row>
    <row r="56" s="1" customFormat="1" ht="12.75" customHeight="1">
      <c r="B56" s="217"/>
      <c r="C56" s="221"/>
      <c r="D56" s="221"/>
      <c r="E56" s="221"/>
      <c r="F56" s="221"/>
      <c r="G56" s="221"/>
      <c r="H56" s="221"/>
      <c r="I56" s="221"/>
      <c r="J56" s="221"/>
      <c r="K56" s="219"/>
    </row>
    <row r="57" s="1" customFormat="1" ht="15" customHeight="1">
      <c r="B57" s="217"/>
      <c r="C57" s="221" t="s">
        <v>1405</v>
      </c>
      <c r="D57" s="221"/>
      <c r="E57" s="221"/>
      <c r="F57" s="221"/>
      <c r="G57" s="221"/>
      <c r="H57" s="221"/>
      <c r="I57" s="221"/>
      <c r="J57" s="221"/>
      <c r="K57" s="219"/>
    </row>
    <row r="58" s="1" customFormat="1" ht="15" customHeight="1">
      <c r="B58" s="217"/>
      <c r="C58" s="223"/>
      <c r="D58" s="221" t="s">
        <v>1406</v>
      </c>
      <c r="E58" s="221"/>
      <c r="F58" s="221"/>
      <c r="G58" s="221"/>
      <c r="H58" s="221"/>
      <c r="I58" s="221"/>
      <c r="J58" s="221"/>
      <c r="K58" s="219"/>
    </row>
    <row r="59" s="1" customFormat="1" ht="15" customHeight="1">
      <c r="B59" s="217"/>
      <c r="C59" s="223"/>
      <c r="D59" s="221" t="s">
        <v>1407</v>
      </c>
      <c r="E59" s="221"/>
      <c r="F59" s="221"/>
      <c r="G59" s="221"/>
      <c r="H59" s="221"/>
      <c r="I59" s="221"/>
      <c r="J59" s="221"/>
      <c r="K59" s="219"/>
    </row>
    <row r="60" s="1" customFormat="1" ht="15" customHeight="1">
      <c r="B60" s="217"/>
      <c r="C60" s="223"/>
      <c r="D60" s="221" t="s">
        <v>1408</v>
      </c>
      <c r="E60" s="221"/>
      <c r="F60" s="221"/>
      <c r="G60" s="221"/>
      <c r="H60" s="221"/>
      <c r="I60" s="221"/>
      <c r="J60" s="221"/>
      <c r="K60" s="219"/>
    </row>
    <row r="61" s="1" customFormat="1" ht="15" customHeight="1">
      <c r="B61" s="217"/>
      <c r="C61" s="223"/>
      <c r="D61" s="221" t="s">
        <v>1409</v>
      </c>
      <c r="E61" s="221"/>
      <c r="F61" s="221"/>
      <c r="G61" s="221"/>
      <c r="H61" s="221"/>
      <c r="I61" s="221"/>
      <c r="J61" s="221"/>
      <c r="K61" s="219"/>
    </row>
    <row r="62" s="1" customFormat="1" ht="15" customHeight="1">
      <c r="B62" s="217"/>
      <c r="C62" s="223"/>
      <c r="D62" s="226" t="s">
        <v>1410</v>
      </c>
      <c r="E62" s="226"/>
      <c r="F62" s="226"/>
      <c r="G62" s="226"/>
      <c r="H62" s="226"/>
      <c r="I62" s="226"/>
      <c r="J62" s="226"/>
      <c r="K62" s="219"/>
    </row>
    <row r="63" s="1" customFormat="1" ht="15" customHeight="1">
      <c r="B63" s="217"/>
      <c r="C63" s="223"/>
      <c r="D63" s="221" t="s">
        <v>1411</v>
      </c>
      <c r="E63" s="221"/>
      <c r="F63" s="221"/>
      <c r="G63" s="221"/>
      <c r="H63" s="221"/>
      <c r="I63" s="221"/>
      <c r="J63" s="221"/>
      <c r="K63" s="219"/>
    </row>
    <row r="64" s="1" customFormat="1" ht="12.75" customHeight="1">
      <c r="B64" s="217"/>
      <c r="C64" s="223"/>
      <c r="D64" s="223"/>
      <c r="E64" s="227"/>
      <c r="F64" s="223"/>
      <c r="G64" s="223"/>
      <c r="H64" s="223"/>
      <c r="I64" s="223"/>
      <c r="J64" s="223"/>
      <c r="K64" s="219"/>
    </row>
    <row r="65" s="1" customFormat="1" ht="15" customHeight="1">
      <c r="B65" s="217"/>
      <c r="C65" s="223"/>
      <c r="D65" s="221" t="s">
        <v>1412</v>
      </c>
      <c r="E65" s="221"/>
      <c r="F65" s="221"/>
      <c r="G65" s="221"/>
      <c r="H65" s="221"/>
      <c r="I65" s="221"/>
      <c r="J65" s="221"/>
      <c r="K65" s="219"/>
    </row>
    <row r="66" s="1" customFormat="1" ht="15" customHeight="1">
      <c r="B66" s="217"/>
      <c r="C66" s="223"/>
      <c r="D66" s="226" t="s">
        <v>1413</v>
      </c>
      <c r="E66" s="226"/>
      <c r="F66" s="226"/>
      <c r="G66" s="226"/>
      <c r="H66" s="226"/>
      <c r="I66" s="226"/>
      <c r="J66" s="226"/>
      <c r="K66" s="219"/>
    </row>
    <row r="67" s="1" customFormat="1" ht="15" customHeight="1">
      <c r="B67" s="217"/>
      <c r="C67" s="223"/>
      <c r="D67" s="221" t="s">
        <v>1414</v>
      </c>
      <c r="E67" s="221"/>
      <c r="F67" s="221"/>
      <c r="G67" s="221"/>
      <c r="H67" s="221"/>
      <c r="I67" s="221"/>
      <c r="J67" s="221"/>
      <c r="K67" s="219"/>
    </row>
    <row r="68" s="1" customFormat="1" ht="15" customHeight="1">
      <c r="B68" s="217"/>
      <c r="C68" s="223"/>
      <c r="D68" s="221" t="s">
        <v>1415</v>
      </c>
      <c r="E68" s="221"/>
      <c r="F68" s="221"/>
      <c r="G68" s="221"/>
      <c r="H68" s="221"/>
      <c r="I68" s="221"/>
      <c r="J68" s="221"/>
      <c r="K68" s="219"/>
    </row>
    <row r="69" s="1" customFormat="1" ht="15" customHeight="1">
      <c r="B69" s="217"/>
      <c r="C69" s="223"/>
      <c r="D69" s="221" t="s">
        <v>1416</v>
      </c>
      <c r="E69" s="221"/>
      <c r="F69" s="221"/>
      <c r="G69" s="221"/>
      <c r="H69" s="221"/>
      <c r="I69" s="221"/>
      <c r="J69" s="221"/>
      <c r="K69" s="219"/>
    </row>
    <row r="70" s="1" customFormat="1" ht="15" customHeight="1">
      <c r="B70" s="217"/>
      <c r="C70" s="223"/>
      <c r="D70" s="221" t="s">
        <v>1417</v>
      </c>
      <c r="E70" s="221"/>
      <c r="F70" s="221"/>
      <c r="G70" s="221"/>
      <c r="H70" s="221"/>
      <c r="I70" s="221"/>
      <c r="J70" s="221"/>
      <c r="K70" s="219"/>
    </row>
    <row r="7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="1" customFormat="1" ht="45" customHeight="1">
      <c r="B75" s="236"/>
      <c r="C75" s="237" t="s">
        <v>1418</v>
      </c>
      <c r="D75" s="237"/>
      <c r="E75" s="237"/>
      <c r="F75" s="237"/>
      <c r="G75" s="237"/>
      <c r="H75" s="237"/>
      <c r="I75" s="237"/>
      <c r="J75" s="237"/>
      <c r="K75" s="238"/>
    </row>
    <row r="76" s="1" customFormat="1" ht="17.25" customHeight="1">
      <c r="B76" s="236"/>
      <c r="C76" s="239" t="s">
        <v>1419</v>
      </c>
      <c r="D76" s="239"/>
      <c r="E76" s="239"/>
      <c r="F76" s="239" t="s">
        <v>1420</v>
      </c>
      <c r="G76" s="240"/>
      <c r="H76" s="239" t="s">
        <v>51</v>
      </c>
      <c r="I76" s="239" t="s">
        <v>54</v>
      </c>
      <c r="J76" s="239" t="s">
        <v>1421</v>
      </c>
      <c r="K76" s="238"/>
    </row>
    <row r="77" s="1" customFormat="1" ht="17.25" customHeight="1">
      <c r="B77" s="236"/>
      <c r="C77" s="241" t="s">
        <v>1422</v>
      </c>
      <c r="D77" s="241"/>
      <c r="E77" s="241"/>
      <c r="F77" s="242" t="s">
        <v>1423</v>
      </c>
      <c r="G77" s="243"/>
      <c r="H77" s="241"/>
      <c r="I77" s="241"/>
      <c r="J77" s="241" t="s">
        <v>1424</v>
      </c>
      <c r="K77" s="238"/>
    </row>
    <row r="78" s="1" customFormat="1" ht="5.25" customHeight="1">
      <c r="B78" s="236"/>
      <c r="C78" s="244"/>
      <c r="D78" s="244"/>
      <c r="E78" s="244"/>
      <c r="F78" s="244"/>
      <c r="G78" s="245"/>
      <c r="H78" s="244"/>
      <c r="I78" s="244"/>
      <c r="J78" s="244"/>
      <c r="K78" s="238"/>
    </row>
    <row r="79" s="1" customFormat="1" ht="15" customHeight="1">
      <c r="B79" s="236"/>
      <c r="C79" s="224" t="s">
        <v>50</v>
      </c>
      <c r="D79" s="246"/>
      <c r="E79" s="246"/>
      <c r="F79" s="247" t="s">
        <v>1425</v>
      </c>
      <c r="G79" s="248"/>
      <c r="H79" s="224" t="s">
        <v>1426</v>
      </c>
      <c r="I79" s="224" t="s">
        <v>1427</v>
      </c>
      <c r="J79" s="224">
        <v>20</v>
      </c>
      <c r="K79" s="238"/>
    </row>
    <row r="80" s="1" customFormat="1" ht="15" customHeight="1">
      <c r="B80" s="236"/>
      <c r="C80" s="224" t="s">
        <v>1428</v>
      </c>
      <c r="D80" s="224"/>
      <c r="E80" s="224"/>
      <c r="F80" s="247" t="s">
        <v>1425</v>
      </c>
      <c r="G80" s="248"/>
      <c r="H80" s="224" t="s">
        <v>1429</v>
      </c>
      <c r="I80" s="224" t="s">
        <v>1427</v>
      </c>
      <c r="J80" s="224">
        <v>120</v>
      </c>
      <c r="K80" s="238"/>
    </row>
    <row r="81" s="1" customFormat="1" ht="15" customHeight="1">
      <c r="B81" s="249"/>
      <c r="C81" s="224" t="s">
        <v>1430</v>
      </c>
      <c r="D81" s="224"/>
      <c r="E81" s="224"/>
      <c r="F81" s="247" t="s">
        <v>1431</v>
      </c>
      <c r="G81" s="248"/>
      <c r="H81" s="224" t="s">
        <v>1432</v>
      </c>
      <c r="I81" s="224" t="s">
        <v>1427</v>
      </c>
      <c r="J81" s="224">
        <v>50</v>
      </c>
      <c r="K81" s="238"/>
    </row>
    <row r="82" s="1" customFormat="1" ht="15" customHeight="1">
      <c r="B82" s="249"/>
      <c r="C82" s="224" t="s">
        <v>1433</v>
      </c>
      <c r="D82" s="224"/>
      <c r="E82" s="224"/>
      <c r="F82" s="247" t="s">
        <v>1425</v>
      </c>
      <c r="G82" s="248"/>
      <c r="H82" s="224" t="s">
        <v>1434</v>
      </c>
      <c r="I82" s="224" t="s">
        <v>1435</v>
      </c>
      <c r="J82" s="224"/>
      <c r="K82" s="238"/>
    </row>
    <row r="83" s="1" customFormat="1" ht="15" customHeight="1">
      <c r="B83" s="249"/>
      <c r="C83" s="250" t="s">
        <v>1436</v>
      </c>
      <c r="D83" s="250"/>
      <c r="E83" s="250"/>
      <c r="F83" s="251" t="s">
        <v>1431</v>
      </c>
      <c r="G83" s="250"/>
      <c r="H83" s="250" t="s">
        <v>1437</v>
      </c>
      <c r="I83" s="250" t="s">
        <v>1427</v>
      </c>
      <c r="J83" s="250">
        <v>15</v>
      </c>
      <c r="K83" s="238"/>
    </row>
    <row r="84" s="1" customFormat="1" ht="15" customHeight="1">
      <c r="B84" s="249"/>
      <c r="C84" s="250" t="s">
        <v>1438</v>
      </c>
      <c r="D84" s="250"/>
      <c r="E84" s="250"/>
      <c r="F84" s="251" t="s">
        <v>1431</v>
      </c>
      <c r="G84" s="250"/>
      <c r="H84" s="250" t="s">
        <v>1439</v>
      </c>
      <c r="I84" s="250" t="s">
        <v>1427</v>
      </c>
      <c r="J84" s="250">
        <v>15</v>
      </c>
      <c r="K84" s="238"/>
    </row>
    <row r="85" s="1" customFormat="1" ht="15" customHeight="1">
      <c r="B85" s="249"/>
      <c r="C85" s="250" t="s">
        <v>1440</v>
      </c>
      <c r="D85" s="250"/>
      <c r="E85" s="250"/>
      <c r="F85" s="251" t="s">
        <v>1431</v>
      </c>
      <c r="G85" s="250"/>
      <c r="H85" s="250" t="s">
        <v>1441</v>
      </c>
      <c r="I85" s="250" t="s">
        <v>1427</v>
      </c>
      <c r="J85" s="250">
        <v>20</v>
      </c>
      <c r="K85" s="238"/>
    </row>
    <row r="86" s="1" customFormat="1" ht="15" customHeight="1">
      <c r="B86" s="249"/>
      <c r="C86" s="250" t="s">
        <v>1442</v>
      </c>
      <c r="D86" s="250"/>
      <c r="E86" s="250"/>
      <c r="F86" s="251" t="s">
        <v>1431</v>
      </c>
      <c r="G86" s="250"/>
      <c r="H86" s="250" t="s">
        <v>1443</v>
      </c>
      <c r="I86" s="250" t="s">
        <v>1427</v>
      </c>
      <c r="J86" s="250">
        <v>20</v>
      </c>
      <c r="K86" s="238"/>
    </row>
    <row r="87" s="1" customFormat="1" ht="15" customHeight="1">
      <c r="B87" s="249"/>
      <c r="C87" s="224" t="s">
        <v>1444</v>
      </c>
      <c r="D87" s="224"/>
      <c r="E87" s="224"/>
      <c r="F87" s="247" t="s">
        <v>1431</v>
      </c>
      <c r="G87" s="248"/>
      <c r="H87" s="224" t="s">
        <v>1445</v>
      </c>
      <c r="I87" s="224" t="s">
        <v>1427</v>
      </c>
      <c r="J87" s="224">
        <v>50</v>
      </c>
      <c r="K87" s="238"/>
    </row>
    <row r="88" s="1" customFormat="1" ht="15" customHeight="1">
      <c r="B88" s="249"/>
      <c r="C88" s="224" t="s">
        <v>1446</v>
      </c>
      <c r="D88" s="224"/>
      <c r="E88" s="224"/>
      <c r="F88" s="247" t="s">
        <v>1431</v>
      </c>
      <c r="G88" s="248"/>
      <c r="H88" s="224" t="s">
        <v>1447</v>
      </c>
      <c r="I88" s="224" t="s">
        <v>1427</v>
      </c>
      <c r="J88" s="224">
        <v>20</v>
      </c>
      <c r="K88" s="238"/>
    </row>
    <row r="89" s="1" customFormat="1" ht="15" customHeight="1">
      <c r="B89" s="249"/>
      <c r="C89" s="224" t="s">
        <v>1448</v>
      </c>
      <c r="D89" s="224"/>
      <c r="E89" s="224"/>
      <c r="F89" s="247" t="s">
        <v>1431</v>
      </c>
      <c r="G89" s="248"/>
      <c r="H89" s="224" t="s">
        <v>1449</v>
      </c>
      <c r="I89" s="224" t="s">
        <v>1427</v>
      </c>
      <c r="J89" s="224">
        <v>20</v>
      </c>
      <c r="K89" s="238"/>
    </row>
    <row r="90" s="1" customFormat="1" ht="15" customHeight="1">
      <c r="B90" s="249"/>
      <c r="C90" s="224" t="s">
        <v>1450</v>
      </c>
      <c r="D90" s="224"/>
      <c r="E90" s="224"/>
      <c r="F90" s="247" t="s">
        <v>1431</v>
      </c>
      <c r="G90" s="248"/>
      <c r="H90" s="224" t="s">
        <v>1451</v>
      </c>
      <c r="I90" s="224" t="s">
        <v>1427</v>
      </c>
      <c r="J90" s="224">
        <v>50</v>
      </c>
      <c r="K90" s="238"/>
    </row>
    <row r="91" s="1" customFormat="1" ht="15" customHeight="1">
      <c r="B91" s="249"/>
      <c r="C91" s="224" t="s">
        <v>1452</v>
      </c>
      <c r="D91" s="224"/>
      <c r="E91" s="224"/>
      <c r="F91" s="247" t="s">
        <v>1431</v>
      </c>
      <c r="G91" s="248"/>
      <c r="H91" s="224" t="s">
        <v>1452</v>
      </c>
      <c r="I91" s="224" t="s">
        <v>1427</v>
      </c>
      <c r="J91" s="224">
        <v>50</v>
      </c>
      <c r="K91" s="238"/>
    </row>
    <row r="92" s="1" customFormat="1" ht="15" customHeight="1">
      <c r="B92" s="249"/>
      <c r="C92" s="224" t="s">
        <v>1453</v>
      </c>
      <c r="D92" s="224"/>
      <c r="E92" s="224"/>
      <c r="F92" s="247" t="s">
        <v>1431</v>
      </c>
      <c r="G92" s="248"/>
      <c r="H92" s="224" t="s">
        <v>1454</v>
      </c>
      <c r="I92" s="224" t="s">
        <v>1427</v>
      </c>
      <c r="J92" s="224">
        <v>255</v>
      </c>
      <c r="K92" s="238"/>
    </row>
    <row r="93" s="1" customFormat="1" ht="15" customHeight="1">
      <c r="B93" s="249"/>
      <c r="C93" s="224" t="s">
        <v>1455</v>
      </c>
      <c r="D93" s="224"/>
      <c r="E93" s="224"/>
      <c r="F93" s="247" t="s">
        <v>1425</v>
      </c>
      <c r="G93" s="248"/>
      <c r="H93" s="224" t="s">
        <v>1456</v>
      </c>
      <c r="I93" s="224" t="s">
        <v>1457</v>
      </c>
      <c r="J93" s="224"/>
      <c r="K93" s="238"/>
    </row>
    <row r="94" s="1" customFormat="1" ht="15" customHeight="1">
      <c r="B94" s="249"/>
      <c r="C94" s="224" t="s">
        <v>1458</v>
      </c>
      <c r="D94" s="224"/>
      <c r="E94" s="224"/>
      <c r="F94" s="247" t="s">
        <v>1425</v>
      </c>
      <c r="G94" s="248"/>
      <c r="H94" s="224" t="s">
        <v>1459</v>
      </c>
      <c r="I94" s="224" t="s">
        <v>1460</v>
      </c>
      <c r="J94" s="224"/>
      <c r="K94" s="238"/>
    </row>
    <row r="95" s="1" customFormat="1" ht="15" customHeight="1">
      <c r="B95" s="249"/>
      <c r="C95" s="224" t="s">
        <v>1461</v>
      </c>
      <c r="D95" s="224"/>
      <c r="E95" s="224"/>
      <c r="F95" s="247" t="s">
        <v>1425</v>
      </c>
      <c r="G95" s="248"/>
      <c r="H95" s="224" t="s">
        <v>1461</v>
      </c>
      <c r="I95" s="224" t="s">
        <v>1460</v>
      </c>
      <c r="J95" s="224"/>
      <c r="K95" s="238"/>
    </row>
    <row r="96" s="1" customFormat="1" ht="15" customHeight="1">
      <c r="B96" s="249"/>
      <c r="C96" s="224" t="s">
        <v>35</v>
      </c>
      <c r="D96" s="224"/>
      <c r="E96" s="224"/>
      <c r="F96" s="247" t="s">
        <v>1425</v>
      </c>
      <c r="G96" s="248"/>
      <c r="H96" s="224" t="s">
        <v>1462</v>
      </c>
      <c r="I96" s="224" t="s">
        <v>1460</v>
      </c>
      <c r="J96" s="224"/>
      <c r="K96" s="238"/>
    </row>
    <row r="97" s="1" customFormat="1" ht="15" customHeight="1">
      <c r="B97" s="249"/>
      <c r="C97" s="224" t="s">
        <v>45</v>
      </c>
      <c r="D97" s="224"/>
      <c r="E97" s="224"/>
      <c r="F97" s="247" t="s">
        <v>1425</v>
      </c>
      <c r="G97" s="248"/>
      <c r="H97" s="224" t="s">
        <v>1463</v>
      </c>
      <c r="I97" s="224" t="s">
        <v>1460</v>
      </c>
      <c r="J97" s="224"/>
      <c r="K97" s="238"/>
    </row>
    <row r="98" s="1" customFormat="1" ht="15" customHeight="1">
      <c r="B98" s="252"/>
      <c r="C98" s="253"/>
      <c r="D98" s="253"/>
      <c r="E98" s="253"/>
      <c r="F98" s="253"/>
      <c r="G98" s="253"/>
      <c r="H98" s="253"/>
      <c r="I98" s="253"/>
      <c r="J98" s="253"/>
      <c r="K98" s="254"/>
    </row>
    <row r="99" s="1" customFormat="1" ht="18.7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5"/>
    </row>
    <row r="100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="1" customFormat="1" ht="45" customHeight="1">
      <c r="B102" s="236"/>
      <c r="C102" s="237" t="s">
        <v>1464</v>
      </c>
      <c r="D102" s="237"/>
      <c r="E102" s="237"/>
      <c r="F102" s="237"/>
      <c r="G102" s="237"/>
      <c r="H102" s="237"/>
      <c r="I102" s="237"/>
      <c r="J102" s="237"/>
      <c r="K102" s="238"/>
    </row>
    <row r="103" s="1" customFormat="1" ht="17.25" customHeight="1">
      <c r="B103" s="236"/>
      <c r="C103" s="239" t="s">
        <v>1419</v>
      </c>
      <c r="D103" s="239"/>
      <c r="E103" s="239"/>
      <c r="F103" s="239" t="s">
        <v>1420</v>
      </c>
      <c r="G103" s="240"/>
      <c r="H103" s="239" t="s">
        <v>51</v>
      </c>
      <c r="I103" s="239" t="s">
        <v>54</v>
      </c>
      <c r="J103" s="239" t="s">
        <v>1421</v>
      </c>
      <c r="K103" s="238"/>
    </row>
    <row r="104" s="1" customFormat="1" ht="17.25" customHeight="1">
      <c r="B104" s="236"/>
      <c r="C104" s="241" t="s">
        <v>1422</v>
      </c>
      <c r="D104" s="241"/>
      <c r="E104" s="241"/>
      <c r="F104" s="242" t="s">
        <v>1423</v>
      </c>
      <c r="G104" s="243"/>
      <c r="H104" s="241"/>
      <c r="I104" s="241"/>
      <c r="J104" s="241" t="s">
        <v>1424</v>
      </c>
      <c r="K104" s="238"/>
    </row>
    <row r="105" s="1" customFormat="1" ht="5.25" customHeight="1">
      <c r="B105" s="236"/>
      <c r="C105" s="239"/>
      <c r="D105" s="239"/>
      <c r="E105" s="239"/>
      <c r="F105" s="239"/>
      <c r="G105" s="257"/>
      <c r="H105" s="239"/>
      <c r="I105" s="239"/>
      <c r="J105" s="239"/>
      <c r="K105" s="238"/>
    </row>
    <row r="106" s="1" customFormat="1" ht="15" customHeight="1">
      <c r="B106" s="236"/>
      <c r="C106" s="224" t="s">
        <v>50</v>
      </c>
      <c r="D106" s="246"/>
      <c r="E106" s="246"/>
      <c r="F106" s="247" t="s">
        <v>1425</v>
      </c>
      <c r="G106" s="224"/>
      <c r="H106" s="224" t="s">
        <v>1465</v>
      </c>
      <c r="I106" s="224" t="s">
        <v>1427</v>
      </c>
      <c r="J106" s="224">
        <v>20</v>
      </c>
      <c r="K106" s="238"/>
    </row>
    <row r="107" s="1" customFormat="1" ht="15" customHeight="1">
      <c r="B107" s="236"/>
      <c r="C107" s="224" t="s">
        <v>1428</v>
      </c>
      <c r="D107" s="224"/>
      <c r="E107" s="224"/>
      <c r="F107" s="247" t="s">
        <v>1425</v>
      </c>
      <c r="G107" s="224"/>
      <c r="H107" s="224" t="s">
        <v>1465</v>
      </c>
      <c r="I107" s="224" t="s">
        <v>1427</v>
      </c>
      <c r="J107" s="224">
        <v>120</v>
      </c>
      <c r="K107" s="238"/>
    </row>
    <row r="108" s="1" customFormat="1" ht="15" customHeight="1">
      <c r="B108" s="249"/>
      <c r="C108" s="224" t="s">
        <v>1430</v>
      </c>
      <c r="D108" s="224"/>
      <c r="E108" s="224"/>
      <c r="F108" s="247" t="s">
        <v>1431</v>
      </c>
      <c r="G108" s="224"/>
      <c r="H108" s="224" t="s">
        <v>1465</v>
      </c>
      <c r="I108" s="224" t="s">
        <v>1427</v>
      </c>
      <c r="J108" s="224">
        <v>50</v>
      </c>
      <c r="K108" s="238"/>
    </row>
    <row r="109" s="1" customFormat="1" ht="15" customHeight="1">
      <c r="B109" s="249"/>
      <c r="C109" s="224" t="s">
        <v>1433</v>
      </c>
      <c r="D109" s="224"/>
      <c r="E109" s="224"/>
      <c r="F109" s="247" t="s">
        <v>1425</v>
      </c>
      <c r="G109" s="224"/>
      <c r="H109" s="224" t="s">
        <v>1465</v>
      </c>
      <c r="I109" s="224" t="s">
        <v>1435</v>
      </c>
      <c r="J109" s="224"/>
      <c r="K109" s="238"/>
    </row>
    <row r="110" s="1" customFormat="1" ht="15" customHeight="1">
      <c r="B110" s="249"/>
      <c r="C110" s="224" t="s">
        <v>1444</v>
      </c>
      <c r="D110" s="224"/>
      <c r="E110" s="224"/>
      <c r="F110" s="247" t="s">
        <v>1431</v>
      </c>
      <c r="G110" s="224"/>
      <c r="H110" s="224" t="s">
        <v>1465</v>
      </c>
      <c r="I110" s="224" t="s">
        <v>1427</v>
      </c>
      <c r="J110" s="224">
        <v>50</v>
      </c>
      <c r="K110" s="238"/>
    </row>
    <row r="111" s="1" customFormat="1" ht="15" customHeight="1">
      <c r="B111" s="249"/>
      <c r="C111" s="224" t="s">
        <v>1452</v>
      </c>
      <c r="D111" s="224"/>
      <c r="E111" s="224"/>
      <c r="F111" s="247" t="s">
        <v>1431</v>
      </c>
      <c r="G111" s="224"/>
      <c r="H111" s="224" t="s">
        <v>1465</v>
      </c>
      <c r="I111" s="224" t="s">
        <v>1427</v>
      </c>
      <c r="J111" s="224">
        <v>50</v>
      </c>
      <c r="K111" s="238"/>
    </row>
    <row r="112" s="1" customFormat="1" ht="15" customHeight="1">
      <c r="B112" s="249"/>
      <c r="C112" s="224" t="s">
        <v>1450</v>
      </c>
      <c r="D112" s="224"/>
      <c r="E112" s="224"/>
      <c r="F112" s="247" t="s">
        <v>1431</v>
      </c>
      <c r="G112" s="224"/>
      <c r="H112" s="224" t="s">
        <v>1465</v>
      </c>
      <c r="I112" s="224" t="s">
        <v>1427</v>
      </c>
      <c r="J112" s="224">
        <v>50</v>
      </c>
      <c r="K112" s="238"/>
    </row>
    <row r="113" s="1" customFormat="1" ht="15" customHeight="1">
      <c r="B113" s="249"/>
      <c r="C113" s="224" t="s">
        <v>50</v>
      </c>
      <c r="D113" s="224"/>
      <c r="E113" s="224"/>
      <c r="F113" s="247" t="s">
        <v>1425</v>
      </c>
      <c r="G113" s="224"/>
      <c r="H113" s="224" t="s">
        <v>1466</v>
      </c>
      <c r="I113" s="224" t="s">
        <v>1427</v>
      </c>
      <c r="J113" s="224">
        <v>20</v>
      </c>
      <c r="K113" s="238"/>
    </row>
    <row r="114" s="1" customFormat="1" ht="15" customHeight="1">
      <c r="B114" s="249"/>
      <c r="C114" s="224" t="s">
        <v>1467</v>
      </c>
      <c r="D114" s="224"/>
      <c r="E114" s="224"/>
      <c r="F114" s="247" t="s">
        <v>1425</v>
      </c>
      <c r="G114" s="224"/>
      <c r="H114" s="224" t="s">
        <v>1468</v>
      </c>
      <c r="I114" s="224" t="s">
        <v>1427</v>
      </c>
      <c r="J114" s="224">
        <v>120</v>
      </c>
      <c r="K114" s="238"/>
    </row>
    <row r="115" s="1" customFormat="1" ht="15" customHeight="1">
      <c r="B115" s="249"/>
      <c r="C115" s="224" t="s">
        <v>35</v>
      </c>
      <c r="D115" s="224"/>
      <c r="E115" s="224"/>
      <c r="F115" s="247" t="s">
        <v>1425</v>
      </c>
      <c r="G115" s="224"/>
      <c r="H115" s="224" t="s">
        <v>1469</v>
      </c>
      <c r="I115" s="224" t="s">
        <v>1460</v>
      </c>
      <c r="J115" s="224"/>
      <c r="K115" s="238"/>
    </row>
    <row r="116" s="1" customFormat="1" ht="15" customHeight="1">
      <c r="B116" s="249"/>
      <c r="C116" s="224" t="s">
        <v>45</v>
      </c>
      <c r="D116" s="224"/>
      <c r="E116" s="224"/>
      <c r="F116" s="247" t="s">
        <v>1425</v>
      </c>
      <c r="G116" s="224"/>
      <c r="H116" s="224" t="s">
        <v>1470</v>
      </c>
      <c r="I116" s="224" t="s">
        <v>1460</v>
      </c>
      <c r="J116" s="224"/>
      <c r="K116" s="238"/>
    </row>
    <row r="117" s="1" customFormat="1" ht="15" customHeight="1">
      <c r="B117" s="249"/>
      <c r="C117" s="224" t="s">
        <v>54</v>
      </c>
      <c r="D117" s="224"/>
      <c r="E117" s="224"/>
      <c r="F117" s="247" t="s">
        <v>1425</v>
      </c>
      <c r="G117" s="224"/>
      <c r="H117" s="224" t="s">
        <v>1471</v>
      </c>
      <c r="I117" s="224" t="s">
        <v>1472</v>
      </c>
      <c r="J117" s="224"/>
      <c r="K117" s="238"/>
    </row>
    <row r="118" s="1" customFormat="1" ht="15" customHeight="1">
      <c r="B118" s="252"/>
      <c r="C118" s="258"/>
      <c r="D118" s="258"/>
      <c r="E118" s="258"/>
      <c r="F118" s="258"/>
      <c r="G118" s="258"/>
      <c r="H118" s="258"/>
      <c r="I118" s="258"/>
      <c r="J118" s="258"/>
      <c r="K118" s="254"/>
    </row>
    <row r="119" s="1" customFormat="1" ht="18.75" customHeight="1">
      <c r="B119" s="259"/>
      <c r="C119" s="260"/>
      <c r="D119" s="260"/>
      <c r="E119" s="260"/>
      <c r="F119" s="261"/>
      <c r="G119" s="260"/>
      <c r="H119" s="260"/>
      <c r="I119" s="260"/>
      <c r="J119" s="260"/>
      <c r="K119" s="259"/>
    </row>
    <row r="120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="1" customFormat="1" ht="7.5" customHeight="1">
      <c r="B121" s="262"/>
      <c r="C121" s="263"/>
      <c r="D121" s="263"/>
      <c r="E121" s="263"/>
      <c r="F121" s="263"/>
      <c r="G121" s="263"/>
      <c r="H121" s="263"/>
      <c r="I121" s="263"/>
      <c r="J121" s="263"/>
      <c r="K121" s="264"/>
    </row>
    <row r="122" s="1" customFormat="1" ht="45" customHeight="1">
      <c r="B122" s="265"/>
      <c r="C122" s="215" t="s">
        <v>1473</v>
      </c>
      <c r="D122" s="215"/>
      <c r="E122" s="215"/>
      <c r="F122" s="215"/>
      <c r="G122" s="215"/>
      <c r="H122" s="215"/>
      <c r="I122" s="215"/>
      <c r="J122" s="215"/>
      <c r="K122" s="266"/>
    </row>
    <row r="123" s="1" customFormat="1" ht="17.25" customHeight="1">
      <c r="B123" s="267"/>
      <c r="C123" s="239" t="s">
        <v>1419</v>
      </c>
      <c r="D123" s="239"/>
      <c r="E123" s="239"/>
      <c r="F123" s="239" t="s">
        <v>1420</v>
      </c>
      <c r="G123" s="240"/>
      <c r="H123" s="239" t="s">
        <v>51</v>
      </c>
      <c r="I123" s="239" t="s">
        <v>54</v>
      </c>
      <c r="J123" s="239" t="s">
        <v>1421</v>
      </c>
      <c r="K123" s="268"/>
    </row>
    <row r="124" s="1" customFormat="1" ht="17.25" customHeight="1">
      <c r="B124" s="267"/>
      <c r="C124" s="241" t="s">
        <v>1422</v>
      </c>
      <c r="D124" s="241"/>
      <c r="E124" s="241"/>
      <c r="F124" s="242" t="s">
        <v>1423</v>
      </c>
      <c r="G124" s="243"/>
      <c r="H124" s="241"/>
      <c r="I124" s="241"/>
      <c r="J124" s="241" t="s">
        <v>1424</v>
      </c>
      <c r="K124" s="268"/>
    </row>
    <row r="125" s="1" customFormat="1" ht="5.25" customHeight="1">
      <c r="B125" s="269"/>
      <c r="C125" s="244"/>
      <c r="D125" s="244"/>
      <c r="E125" s="244"/>
      <c r="F125" s="244"/>
      <c r="G125" s="270"/>
      <c r="H125" s="244"/>
      <c r="I125" s="244"/>
      <c r="J125" s="244"/>
      <c r="K125" s="271"/>
    </row>
    <row r="126" s="1" customFormat="1" ht="15" customHeight="1">
      <c r="B126" s="269"/>
      <c r="C126" s="224" t="s">
        <v>1428</v>
      </c>
      <c r="D126" s="246"/>
      <c r="E126" s="246"/>
      <c r="F126" s="247" t="s">
        <v>1425</v>
      </c>
      <c r="G126" s="224"/>
      <c r="H126" s="224" t="s">
        <v>1465</v>
      </c>
      <c r="I126" s="224" t="s">
        <v>1427</v>
      </c>
      <c r="J126" s="224">
        <v>120</v>
      </c>
      <c r="K126" s="272"/>
    </row>
    <row r="127" s="1" customFormat="1" ht="15" customHeight="1">
      <c r="B127" s="269"/>
      <c r="C127" s="224" t="s">
        <v>1474</v>
      </c>
      <c r="D127" s="224"/>
      <c r="E127" s="224"/>
      <c r="F127" s="247" t="s">
        <v>1425</v>
      </c>
      <c r="G127" s="224"/>
      <c r="H127" s="224" t="s">
        <v>1475</v>
      </c>
      <c r="I127" s="224" t="s">
        <v>1427</v>
      </c>
      <c r="J127" s="224" t="s">
        <v>1476</v>
      </c>
      <c r="K127" s="272"/>
    </row>
    <row r="128" s="1" customFormat="1" ht="15" customHeight="1">
      <c r="B128" s="269"/>
      <c r="C128" s="224" t="s">
        <v>1373</v>
      </c>
      <c r="D128" s="224"/>
      <c r="E128" s="224"/>
      <c r="F128" s="247" t="s">
        <v>1425</v>
      </c>
      <c r="G128" s="224"/>
      <c r="H128" s="224" t="s">
        <v>1477</v>
      </c>
      <c r="I128" s="224" t="s">
        <v>1427</v>
      </c>
      <c r="J128" s="224" t="s">
        <v>1476</v>
      </c>
      <c r="K128" s="272"/>
    </row>
    <row r="129" s="1" customFormat="1" ht="15" customHeight="1">
      <c r="B129" s="269"/>
      <c r="C129" s="224" t="s">
        <v>1436</v>
      </c>
      <c r="D129" s="224"/>
      <c r="E129" s="224"/>
      <c r="F129" s="247" t="s">
        <v>1431</v>
      </c>
      <c r="G129" s="224"/>
      <c r="H129" s="224" t="s">
        <v>1437</v>
      </c>
      <c r="I129" s="224" t="s">
        <v>1427</v>
      </c>
      <c r="J129" s="224">
        <v>15</v>
      </c>
      <c r="K129" s="272"/>
    </row>
    <row r="130" s="1" customFormat="1" ht="15" customHeight="1">
      <c r="B130" s="269"/>
      <c r="C130" s="250" t="s">
        <v>1438</v>
      </c>
      <c r="D130" s="250"/>
      <c r="E130" s="250"/>
      <c r="F130" s="251" t="s">
        <v>1431</v>
      </c>
      <c r="G130" s="250"/>
      <c r="H130" s="250" t="s">
        <v>1439</v>
      </c>
      <c r="I130" s="250" t="s">
        <v>1427</v>
      </c>
      <c r="J130" s="250">
        <v>15</v>
      </c>
      <c r="K130" s="272"/>
    </row>
    <row r="131" s="1" customFormat="1" ht="15" customHeight="1">
      <c r="B131" s="269"/>
      <c r="C131" s="250" t="s">
        <v>1440</v>
      </c>
      <c r="D131" s="250"/>
      <c r="E131" s="250"/>
      <c r="F131" s="251" t="s">
        <v>1431</v>
      </c>
      <c r="G131" s="250"/>
      <c r="H131" s="250" t="s">
        <v>1441</v>
      </c>
      <c r="I131" s="250" t="s">
        <v>1427</v>
      </c>
      <c r="J131" s="250">
        <v>20</v>
      </c>
      <c r="K131" s="272"/>
    </row>
    <row r="132" s="1" customFormat="1" ht="15" customHeight="1">
      <c r="B132" s="269"/>
      <c r="C132" s="250" t="s">
        <v>1442</v>
      </c>
      <c r="D132" s="250"/>
      <c r="E132" s="250"/>
      <c r="F132" s="251" t="s">
        <v>1431</v>
      </c>
      <c r="G132" s="250"/>
      <c r="H132" s="250" t="s">
        <v>1443</v>
      </c>
      <c r="I132" s="250" t="s">
        <v>1427</v>
      </c>
      <c r="J132" s="250">
        <v>20</v>
      </c>
      <c r="K132" s="272"/>
    </row>
    <row r="133" s="1" customFormat="1" ht="15" customHeight="1">
      <c r="B133" s="269"/>
      <c r="C133" s="224" t="s">
        <v>1430</v>
      </c>
      <c r="D133" s="224"/>
      <c r="E133" s="224"/>
      <c r="F133" s="247" t="s">
        <v>1431</v>
      </c>
      <c r="G133" s="224"/>
      <c r="H133" s="224" t="s">
        <v>1465</v>
      </c>
      <c r="I133" s="224" t="s">
        <v>1427</v>
      </c>
      <c r="J133" s="224">
        <v>50</v>
      </c>
      <c r="K133" s="272"/>
    </row>
    <row r="134" s="1" customFormat="1" ht="15" customHeight="1">
      <c r="B134" s="269"/>
      <c r="C134" s="224" t="s">
        <v>1444</v>
      </c>
      <c r="D134" s="224"/>
      <c r="E134" s="224"/>
      <c r="F134" s="247" t="s">
        <v>1431</v>
      </c>
      <c r="G134" s="224"/>
      <c r="H134" s="224" t="s">
        <v>1465</v>
      </c>
      <c r="I134" s="224" t="s">
        <v>1427</v>
      </c>
      <c r="J134" s="224">
        <v>50</v>
      </c>
      <c r="K134" s="272"/>
    </row>
    <row r="135" s="1" customFormat="1" ht="15" customHeight="1">
      <c r="B135" s="269"/>
      <c r="C135" s="224" t="s">
        <v>1450</v>
      </c>
      <c r="D135" s="224"/>
      <c r="E135" s="224"/>
      <c r="F135" s="247" t="s">
        <v>1431</v>
      </c>
      <c r="G135" s="224"/>
      <c r="H135" s="224" t="s">
        <v>1465</v>
      </c>
      <c r="I135" s="224" t="s">
        <v>1427</v>
      </c>
      <c r="J135" s="224">
        <v>50</v>
      </c>
      <c r="K135" s="272"/>
    </row>
    <row r="136" s="1" customFormat="1" ht="15" customHeight="1">
      <c r="B136" s="269"/>
      <c r="C136" s="224" t="s">
        <v>1452</v>
      </c>
      <c r="D136" s="224"/>
      <c r="E136" s="224"/>
      <c r="F136" s="247" t="s">
        <v>1431</v>
      </c>
      <c r="G136" s="224"/>
      <c r="H136" s="224" t="s">
        <v>1465</v>
      </c>
      <c r="I136" s="224" t="s">
        <v>1427</v>
      </c>
      <c r="J136" s="224">
        <v>50</v>
      </c>
      <c r="K136" s="272"/>
    </row>
    <row r="137" s="1" customFormat="1" ht="15" customHeight="1">
      <c r="B137" s="269"/>
      <c r="C137" s="224" t="s">
        <v>1453</v>
      </c>
      <c r="D137" s="224"/>
      <c r="E137" s="224"/>
      <c r="F137" s="247" t="s">
        <v>1431</v>
      </c>
      <c r="G137" s="224"/>
      <c r="H137" s="224" t="s">
        <v>1478</v>
      </c>
      <c r="I137" s="224" t="s">
        <v>1427</v>
      </c>
      <c r="J137" s="224">
        <v>255</v>
      </c>
      <c r="K137" s="272"/>
    </row>
    <row r="138" s="1" customFormat="1" ht="15" customHeight="1">
      <c r="B138" s="269"/>
      <c r="C138" s="224" t="s">
        <v>1455</v>
      </c>
      <c r="D138" s="224"/>
      <c r="E138" s="224"/>
      <c r="F138" s="247" t="s">
        <v>1425</v>
      </c>
      <c r="G138" s="224"/>
      <c r="H138" s="224" t="s">
        <v>1479</v>
      </c>
      <c r="I138" s="224" t="s">
        <v>1457</v>
      </c>
      <c r="J138" s="224"/>
      <c r="K138" s="272"/>
    </row>
    <row r="139" s="1" customFormat="1" ht="15" customHeight="1">
      <c r="B139" s="269"/>
      <c r="C139" s="224" t="s">
        <v>1458</v>
      </c>
      <c r="D139" s="224"/>
      <c r="E139" s="224"/>
      <c r="F139" s="247" t="s">
        <v>1425</v>
      </c>
      <c r="G139" s="224"/>
      <c r="H139" s="224" t="s">
        <v>1480</v>
      </c>
      <c r="I139" s="224" t="s">
        <v>1460</v>
      </c>
      <c r="J139" s="224"/>
      <c r="K139" s="272"/>
    </row>
    <row r="140" s="1" customFormat="1" ht="15" customHeight="1">
      <c r="B140" s="269"/>
      <c r="C140" s="224" t="s">
        <v>1461</v>
      </c>
      <c r="D140" s="224"/>
      <c r="E140" s="224"/>
      <c r="F140" s="247" t="s">
        <v>1425</v>
      </c>
      <c r="G140" s="224"/>
      <c r="H140" s="224" t="s">
        <v>1461</v>
      </c>
      <c r="I140" s="224" t="s">
        <v>1460</v>
      </c>
      <c r="J140" s="224"/>
      <c r="K140" s="272"/>
    </row>
    <row r="141" s="1" customFormat="1" ht="15" customHeight="1">
      <c r="B141" s="269"/>
      <c r="C141" s="224" t="s">
        <v>35</v>
      </c>
      <c r="D141" s="224"/>
      <c r="E141" s="224"/>
      <c r="F141" s="247" t="s">
        <v>1425</v>
      </c>
      <c r="G141" s="224"/>
      <c r="H141" s="224" t="s">
        <v>1481</v>
      </c>
      <c r="I141" s="224" t="s">
        <v>1460</v>
      </c>
      <c r="J141" s="224"/>
      <c r="K141" s="272"/>
    </row>
    <row r="142" s="1" customFormat="1" ht="15" customHeight="1">
      <c r="B142" s="269"/>
      <c r="C142" s="224" t="s">
        <v>1482</v>
      </c>
      <c r="D142" s="224"/>
      <c r="E142" s="224"/>
      <c r="F142" s="247" t="s">
        <v>1425</v>
      </c>
      <c r="G142" s="224"/>
      <c r="H142" s="224" t="s">
        <v>1483</v>
      </c>
      <c r="I142" s="224" t="s">
        <v>1460</v>
      </c>
      <c r="J142" s="224"/>
      <c r="K142" s="272"/>
    </row>
    <row r="143" s="1" customFormat="1" ht="15" customHeight="1">
      <c r="B143" s="273"/>
      <c r="C143" s="274"/>
      <c r="D143" s="274"/>
      <c r="E143" s="274"/>
      <c r="F143" s="274"/>
      <c r="G143" s="274"/>
      <c r="H143" s="274"/>
      <c r="I143" s="274"/>
      <c r="J143" s="274"/>
      <c r="K143" s="275"/>
    </row>
    <row r="144" s="1" customFormat="1" ht="18.75" customHeight="1">
      <c r="B144" s="260"/>
      <c r="C144" s="260"/>
      <c r="D144" s="260"/>
      <c r="E144" s="260"/>
      <c r="F144" s="261"/>
      <c r="G144" s="260"/>
      <c r="H144" s="260"/>
      <c r="I144" s="260"/>
      <c r="J144" s="260"/>
      <c r="K144" s="260"/>
    </row>
    <row r="145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="1" customFormat="1" ht="45" customHeight="1">
      <c r="B147" s="236"/>
      <c r="C147" s="237" t="s">
        <v>1484</v>
      </c>
      <c r="D147" s="237"/>
      <c r="E147" s="237"/>
      <c r="F147" s="237"/>
      <c r="G147" s="237"/>
      <c r="H147" s="237"/>
      <c r="I147" s="237"/>
      <c r="J147" s="237"/>
      <c r="K147" s="238"/>
    </row>
    <row r="148" s="1" customFormat="1" ht="17.25" customHeight="1">
      <c r="B148" s="236"/>
      <c r="C148" s="239" t="s">
        <v>1419</v>
      </c>
      <c r="D148" s="239"/>
      <c r="E148" s="239"/>
      <c r="F148" s="239" t="s">
        <v>1420</v>
      </c>
      <c r="G148" s="240"/>
      <c r="H148" s="239" t="s">
        <v>51</v>
      </c>
      <c r="I148" s="239" t="s">
        <v>54</v>
      </c>
      <c r="J148" s="239" t="s">
        <v>1421</v>
      </c>
      <c r="K148" s="238"/>
    </row>
    <row r="149" s="1" customFormat="1" ht="17.25" customHeight="1">
      <c r="B149" s="236"/>
      <c r="C149" s="241" t="s">
        <v>1422</v>
      </c>
      <c r="D149" s="241"/>
      <c r="E149" s="241"/>
      <c r="F149" s="242" t="s">
        <v>1423</v>
      </c>
      <c r="G149" s="243"/>
      <c r="H149" s="241"/>
      <c r="I149" s="241"/>
      <c r="J149" s="241" t="s">
        <v>1424</v>
      </c>
      <c r="K149" s="238"/>
    </row>
    <row r="150" s="1" customFormat="1" ht="5.25" customHeight="1">
      <c r="B150" s="249"/>
      <c r="C150" s="244"/>
      <c r="D150" s="244"/>
      <c r="E150" s="244"/>
      <c r="F150" s="244"/>
      <c r="G150" s="245"/>
      <c r="H150" s="244"/>
      <c r="I150" s="244"/>
      <c r="J150" s="244"/>
      <c r="K150" s="272"/>
    </row>
    <row r="151" s="1" customFormat="1" ht="15" customHeight="1">
      <c r="B151" s="249"/>
      <c r="C151" s="276" t="s">
        <v>1428</v>
      </c>
      <c r="D151" s="224"/>
      <c r="E151" s="224"/>
      <c r="F151" s="277" t="s">
        <v>1425</v>
      </c>
      <c r="G151" s="224"/>
      <c r="H151" s="276" t="s">
        <v>1465</v>
      </c>
      <c r="I151" s="276" t="s">
        <v>1427</v>
      </c>
      <c r="J151" s="276">
        <v>120</v>
      </c>
      <c r="K151" s="272"/>
    </row>
    <row r="152" s="1" customFormat="1" ht="15" customHeight="1">
      <c r="B152" s="249"/>
      <c r="C152" s="276" t="s">
        <v>1474</v>
      </c>
      <c r="D152" s="224"/>
      <c r="E152" s="224"/>
      <c r="F152" s="277" t="s">
        <v>1425</v>
      </c>
      <c r="G152" s="224"/>
      <c r="H152" s="276" t="s">
        <v>1485</v>
      </c>
      <c r="I152" s="276" t="s">
        <v>1427</v>
      </c>
      <c r="J152" s="276" t="s">
        <v>1476</v>
      </c>
      <c r="K152" s="272"/>
    </row>
    <row r="153" s="1" customFormat="1" ht="15" customHeight="1">
      <c r="B153" s="249"/>
      <c r="C153" s="276" t="s">
        <v>1373</v>
      </c>
      <c r="D153" s="224"/>
      <c r="E153" s="224"/>
      <c r="F153" s="277" t="s">
        <v>1425</v>
      </c>
      <c r="G153" s="224"/>
      <c r="H153" s="276" t="s">
        <v>1486</v>
      </c>
      <c r="I153" s="276" t="s">
        <v>1427</v>
      </c>
      <c r="J153" s="276" t="s">
        <v>1476</v>
      </c>
      <c r="K153" s="272"/>
    </row>
    <row r="154" s="1" customFormat="1" ht="15" customHeight="1">
      <c r="B154" s="249"/>
      <c r="C154" s="276" t="s">
        <v>1430</v>
      </c>
      <c r="D154" s="224"/>
      <c r="E154" s="224"/>
      <c r="F154" s="277" t="s">
        <v>1431</v>
      </c>
      <c r="G154" s="224"/>
      <c r="H154" s="276" t="s">
        <v>1465</v>
      </c>
      <c r="I154" s="276" t="s">
        <v>1427</v>
      </c>
      <c r="J154" s="276">
        <v>50</v>
      </c>
      <c r="K154" s="272"/>
    </row>
    <row r="155" s="1" customFormat="1" ht="15" customHeight="1">
      <c r="B155" s="249"/>
      <c r="C155" s="276" t="s">
        <v>1433</v>
      </c>
      <c r="D155" s="224"/>
      <c r="E155" s="224"/>
      <c r="F155" s="277" t="s">
        <v>1425</v>
      </c>
      <c r="G155" s="224"/>
      <c r="H155" s="276" t="s">
        <v>1465</v>
      </c>
      <c r="I155" s="276" t="s">
        <v>1435</v>
      </c>
      <c r="J155" s="276"/>
      <c r="K155" s="272"/>
    </row>
    <row r="156" s="1" customFormat="1" ht="15" customHeight="1">
      <c r="B156" s="249"/>
      <c r="C156" s="276" t="s">
        <v>1444</v>
      </c>
      <c r="D156" s="224"/>
      <c r="E156" s="224"/>
      <c r="F156" s="277" t="s">
        <v>1431</v>
      </c>
      <c r="G156" s="224"/>
      <c r="H156" s="276" t="s">
        <v>1465</v>
      </c>
      <c r="I156" s="276" t="s">
        <v>1427</v>
      </c>
      <c r="J156" s="276">
        <v>50</v>
      </c>
      <c r="K156" s="272"/>
    </row>
    <row r="157" s="1" customFormat="1" ht="15" customHeight="1">
      <c r="B157" s="249"/>
      <c r="C157" s="276" t="s">
        <v>1452</v>
      </c>
      <c r="D157" s="224"/>
      <c r="E157" s="224"/>
      <c r="F157" s="277" t="s">
        <v>1431</v>
      </c>
      <c r="G157" s="224"/>
      <c r="H157" s="276" t="s">
        <v>1465</v>
      </c>
      <c r="I157" s="276" t="s">
        <v>1427</v>
      </c>
      <c r="J157" s="276">
        <v>50</v>
      </c>
      <c r="K157" s="272"/>
    </row>
    <row r="158" s="1" customFormat="1" ht="15" customHeight="1">
      <c r="B158" s="249"/>
      <c r="C158" s="276" t="s">
        <v>1450</v>
      </c>
      <c r="D158" s="224"/>
      <c r="E158" s="224"/>
      <c r="F158" s="277" t="s">
        <v>1431</v>
      </c>
      <c r="G158" s="224"/>
      <c r="H158" s="276" t="s">
        <v>1465</v>
      </c>
      <c r="I158" s="276" t="s">
        <v>1427</v>
      </c>
      <c r="J158" s="276">
        <v>50</v>
      </c>
      <c r="K158" s="272"/>
    </row>
    <row r="159" s="1" customFormat="1" ht="15" customHeight="1">
      <c r="B159" s="249"/>
      <c r="C159" s="276" t="s">
        <v>78</v>
      </c>
      <c r="D159" s="224"/>
      <c r="E159" s="224"/>
      <c r="F159" s="277" t="s">
        <v>1425</v>
      </c>
      <c r="G159" s="224"/>
      <c r="H159" s="276" t="s">
        <v>1487</v>
      </c>
      <c r="I159" s="276" t="s">
        <v>1427</v>
      </c>
      <c r="J159" s="276" t="s">
        <v>1488</v>
      </c>
      <c r="K159" s="272"/>
    </row>
    <row r="160" s="1" customFormat="1" ht="15" customHeight="1">
      <c r="B160" s="249"/>
      <c r="C160" s="276" t="s">
        <v>1489</v>
      </c>
      <c r="D160" s="224"/>
      <c r="E160" s="224"/>
      <c r="F160" s="277" t="s">
        <v>1425</v>
      </c>
      <c r="G160" s="224"/>
      <c r="H160" s="276" t="s">
        <v>1490</v>
      </c>
      <c r="I160" s="276" t="s">
        <v>1460</v>
      </c>
      <c r="J160" s="276"/>
      <c r="K160" s="272"/>
    </row>
    <row r="161" s="1" customFormat="1" ht="15" customHeight="1">
      <c r="B161" s="278"/>
      <c r="C161" s="279"/>
      <c r="D161" s="279"/>
      <c r="E161" s="279"/>
      <c r="F161" s="279"/>
      <c r="G161" s="279"/>
      <c r="H161" s="279"/>
      <c r="I161" s="279"/>
      <c r="J161" s="279"/>
      <c r="K161" s="280"/>
    </row>
    <row r="162" s="1" customFormat="1" ht="18.75" customHeight="1">
      <c r="B162" s="260"/>
      <c r="C162" s="270"/>
      <c r="D162" s="270"/>
      <c r="E162" s="270"/>
      <c r="F162" s="281"/>
      <c r="G162" s="270"/>
      <c r="H162" s="270"/>
      <c r="I162" s="270"/>
      <c r="J162" s="270"/>
      <c r="K162" s="260"/>
    </row>
    <row r="163" s="1" customFormat="1" ht="18.75" customHeight="1">
      <c r="B163" s="260"/>
      <c r="C163" s="270"/>
      <c r="D163" s="270"/>
      <c r="E163" s="270"/>
      <c r="F163" s="281"/>
      <c r="G163" s="270"/>
      <c r="H163" s="270"/>
      <c r="I163" s="270"/>
      <c r="J163" s="270"/>
      <c r="K163" s="260"/>
    </row>
    <row r="164" s="1" customFormat="1" ht="18.75" customHeight="1">
      <c r="B164" s="260"/>
      <c r="C164" s="270"/>
      <c r="D164" s="270"/>
      <c r="E164" s="270"/>
      <c r="F164" s="281"/>
      <c r="G164" s="270"/>
      <c r="H164" s="270"/>
      <c r="I164" s="270"/>
      <c r="J164" s="270"/>
      <c r="K164" s="260"/>
    </row>
    <row r="165" s="1" customFormat="1" ht="18.75" customHeight="1">
      <c r="B165" s="260"/>
      <c r="C165" s="270"/>
      <c r="D165" s="270"/>
      <c r="E165" s="270"/>
      <c r="F165" s="281"/>
      <c r="G165" s="270"/>
      <c r="H165" s="270"/>
      <c r="I165" s="270"/>
      <c r="J165" s="270"/>
      <c r="K165" s="260"/>
    </row>
    <row r="166" s="1" customFormat="1" ht="18.75" customHeight="1">
      <c r="B166" s="260"/>
      <c r="C166" s="270"/>
      <c r="D166" s="270"/>
      <c r="E166" s="270"/>
      <c r="F166" s="281"/>
      <c r="G166" s="270"/>
      <c r="H166" s="270"/>
      <c r="I166" s="270"/>
      <c r="J166" s="270"/>
      <c r="K166" s="260"/>
    </row>
    <row r="167" s="1" customFormat="1" ht="18.75" customHeight="1">
      <c r="B167" s="260"/>
      <c r="C167" s="270"/>
      <c r="D167" s="270"/>
      <c r="E167" s="270"/>
      <c r="F167" s="281"/>
      <c r="G167" s="270"/>
      <c r="H167" s="270"/>
      <c r="I167" s="270"/>
      <c r="J167" s="270"/>
      <c r="K167" s="260"/>
    </row>
    <row r="168" s="1" customFormat="1" ht="18.75" customHeight="1">
      <c r="B168" s="260"/>
      <c r="C168" s="270"/>
      <c r="D168" s="270"/>
      <c r="E168" s="270"/>
      <c r="F168" s="281"/>
      <c r="G168" s="270"/>
      <c r="H168" s="270"/>
      <c r="I168" s="270"/>
      <c r="J168" s="270"/>
      <c r="K168" s="260"/>
    </row>
    <row r="169" s="1" customFormat="1" ht="18.75" customHeight="1">
      <c r="B169" s="232"/>
      <c r="C169" s="232"/>
      <c r="D169" s="232"/>
      <c r="E169" s="232"/>
      <c r="F169" s="232"/>
      <c r="G169" s="232"/>
      <c r="H169" s="232"/>
      <c r="I169" s="232"/>
      <c r="J169" s="232"/>
      <c r="K169" s="232"/>
    </row>
    <row r="170" s="1" customFormat="1" ht="7.5" customHeight="1">
      <c r="B170" s="211"/>
      <c r="C170" s="212"/>
      <c r="D170" s="212"/>
      <c r="E170" s="212"/>
      <c r="F170" s="212"/>
      <c r="G170" s="212"/>
      <c r="H170" s="212"/>
      <c r="I170" s="212"/>
      <c r="J170" s="212"/>
      <c r="K170" s="213"/>
    </row>
    <row r="171" s="1" customFormat="1" ht="45" customHeight="1">
      <c r="B171" s="214"/>
      <c r="C171" s="215" t="s">
        <v>1491</v>
      </c>
      <c r="D171" s="215"/>
      <c r="E171" s="215"/>
      <c r="F171" s="215"/>
      <c r="G171" s="215"/>
      <c r="H171" s="215"/>
      <c r="I171" s="215"/>
      <c r="J171" s="215"/>
      <c r="K171" s="216"/>
    </row>
    <row r="172" s="1" customFormat="1" ht="17.25" customHeight="1">
      <c r="B172" s="214"/>
      <c r="C172" s="239" t="s">
        <v>1419</v>
      </c>
      <c r="D172" s="239"/>
      <c r="E172" s="239"/>
      <c r="F172" s="239" t="s">
        <v>1420</v>
      </c>
      <c r="G172" s="282"/>
      <c r="H172" s="283" t="s">
        <v>51</v>
      </c>
      <c r="I172" s="283" t="s">
        <v>54</v>
      </c>
      <c r="J172" s="239" t="s">
        <v>1421</v>
      </c>
      <c r="K172" s="216"/>
    </row>
    <row r="173" s="1" customFormat="1" ht="17.25" customHeight="1">
      <c r="B173" s="217"/>
      <c r="C173" s="241" t="s">
        <v>1422</v>
      </c>
      <c r="D173" s="241"/>
      <c r="E173" s="241"/>
      <c r="F173" s="242" t="s">
        <v>1423</v>
      </c>
      <c r="G173" s="284"/>
      <c r="H173" s="285"/>
      <c r="I173" s="285"/>
      <c r="J173" s="241" t="s">
        <v>1424</v>
      </c>
      <c r="K173" s="219"/>
    </row>
    <row r="174" s="1" customFormat="1" ht="5.25" customHeight="1">
      <c r="B174" s="249"/>
      <c r="C174" s="244"/>
      <c r="D174" s="244"/>
      <c r="E174" s="244"/>
      <c r="F174" s="244"/>
      <c r="G174" s="245"/>
      <c r="H174" s="244"/>
      <c r="I174" s="244"/>
      <c r="J174" s="244"/>
      <c r="K174" s="272"/>
    </row>
    <row r="175" s="1" customFormat="1" ht="15" customHeight="1">
      <c r="B175" s="249"/>
      <c r="C175" s="224" t="s">
        <v>1428</v>
      </c>
      <c r="D175" s="224"/>
      <c r="E175" s="224"/>
      <c r="F175" s="247" t="s">
        <v>1425</v>
      </c>
      <c r="G175" s="224"/>
      <c r="H175" s="224" t="s">
        <v>1465</v>
      </c>
      <c r="I175" s="224" t="s">
        <v>1427</v>
      </c>
      <c r="J175" s="224">
        <v>120</v>
      </c>
      <c r="K175" s="272"/>
    </row>
    <row r="176" s="1" customFormat="1" ht="15" customHeight="1">
      <c r="B176" s="249"/>
      <c r="C176" s="224" t="s">
        <v>1474</v>
      </c>
      <c r="D176" s="224"/>
      <c r="E176" s="224"/>
      <c r="F176" s="247" t="s">
        <v>1425</v>
      </c>
      <c r="G176" s="224"/>
      <c r="H176" s="224" t="s">
        <v>1475</v>
      </c>
      <c r="I176" s="224" t="s">
        <v>1427</v>
      </c>
      <c r="J176" s="224" t="s">
        <v>1476</v>
      </c>
      <c r="K176" s="272"/>
    </row>
    <row r="177" s="1" customFormat="1" ht="15" customHeight="1">
      <c r="B177" s="249"/>
      <c r="C177" s="224" t="s">
        <v>1373</v>
      </c>
      <c r="D177" s="224"/>
      <c r="E177" s="224"/>
      <c r="F177" s="247" t="s">
        <v>1425</v>
      </c>
      <c r="G177" s="224"/>
      <c r="H177" s="224" t="s">
        <v>1492</v>
      </c>
      <c r="I177" s="224" t="s">
        <v>1427</v>
      </c>
      <c r="J177" s="224" t="s">
        <v>1476</v>
      </c>
      <c r="K177" s="272"/>
    </row>
    <row r="178" s="1" customFormat="1" ht="15" customHeight="1">
      <c r="B178" s="249"/>
      <c r="C178" s="224" t="s">
        <v>1430</v>
      </c>
      <c r="D178" s="224"/>
      <c r="E178" s="224"/>
      <c r="F178" s="247" t="s">
        <v>1431</v>
      </c>
      <c r="G178" s="224"/>
      <c r="H178" s="224" t="s">
        <v>1492</v>
      </c>
      <c r="I178" s="224" t="s">
        <v>1427</v>
      </c>
      <c r="J178" s="224">
        <v>50</v>
      </c>
      <c r="K178" s="272"/>
    </row>
    <row r="179" s="1" customFormat="1" ht="15" customHeight="1">
      <c r="B179" s="249"/>
      <c r="C179" s="224" t="s">
        <v>1433</v>
      </c>
      <c r="D179" s="224"/>
      <c r="E179" s="224"/>
      <c r="F179" s="247" t="s">
        <v>1425</v>
      </c>
      <c r="G179" s="224"/>
      <c r="H179" s="224" t="s">
        <v>1492</v>
      </c>
      <c r="I179" s="224" t="s">
        <v>1435</v>
      </c>
      <c r="J179" s="224"/>
      <c r="K179" s="272"/>
    </row>
    <row r="180" s="1" customFormat="1" ht="15" customHeight="1">
      <c r="B180" s="249"/>
      <c r="C180" s="224" t="s">
        <v>1444</v>
      </c>
      <c r="D180" s="224"/>
      <c r="E180" s="224"/>
      <c r="F180" s="247" t="s">
        <v>1431</v>
      </c>
      <c r="G180" s="224"/>
      <c r="H180" s="224" t="s">
        <v>1492</v>
      </c>
      <c r="I180" s="224" t="s">
        <v>1427</v>
      </c>
      <c r="J180" s="224">
        <v>50</v>
      </c>
      <c r="K180" s="272"/>
    </row>
    <row r="181" s="1" customFormat="1" ht="15" customHeight="1">
      <c r="B181" s="249"/>
      <c r="C181" s="224" t="s">
        <v>1452</v>
      </c>
      <c r="D181" s="224"/>
      <c r="E181" s="224"/>
      <c r="F181" s="247" t="s">
        <v>1431</v>
      </c>
      <c r="G181" s="224"/>
      <c r="H181" s="224" t="s">
        <v>1492</v>
      </c>
      <c r="I181" s="224" t="s">
        <v>1427</v>
      </c>
      <c r="J181" s="224">
        <v>50</v>
      </c>
      <c r="K181" s="272"/>
    </row>
    <row r="182" s="1" customFormat="1" ht="15" customHeight="1">
      <c r="B182" s="249"/>
      <c r="C182" s="224" t="s">
        <v>1450</v>
      </c>
      <c r="D182" s="224"/>
      <c r="E182" s="224"/>
      <c r="F182" s="247" t="s">
        <v>1431</v>
      </c>
      <c r="G182" s="224"/>
      <c r="H182" s="224" t="s">
        <v>1492</v>
      </c>
      <c r="I182" s="224" t="s">
        <v>1427</v>
      </c>
      <c r="J182" s="224">
        <v>50</v>
      </c>
      <c r="K182" s="272"/>
    </row>
    <row r="183" s="1" customFormat="1" ht="15" customHeight="1">
      <c r="B183" s="249"/>
      <c r="C183" s="224" t="s">
        <v>108</v>
      </c>
      <c r="D183" s="224"/>
      <c r="E183" s="224"/>
      <c r="F183" s="247" t="s">
        <v>1425</v>
      </c>
      <c r="G183" s="224"/>
      <c r="H183" s="224" t="s">
        <v>1493</v>
      </c>
      <c r="I183" s="224" t="s">
        <v>1494</v>
      </c>
      <c r="J183" s="224"/>
      <c r="K183" s="272"/>
    </row>
    <row r="184" s="1" customFormat="1" ht="15" customHeight="1">
      <c r="B184" s="249"/>
      <c r="C184" s="224" t="s">
        <v>54</v>
      </c>
      <c r="D184" s="224"/>
      <c r="E184" s="224"/>
      <c r="F184" s="247" t="s">
        <v>1425</v>
      </c>
      <c r="G184" s="224"/>
      <c r="H184" s="224" t="s">
        <v>1495</v>
      </c>
      <c r="I184" s="224" t="s">
        <v>1496</v>
      </c>
      <c r="J184" s="224">
        <v>1</v>
      </c>
      <c r="K184" s="272"/>
    </row>
    <row r="185" s="1" customFormat="1" ht="15" customHeight="1">
      <c r="B185" s="249"/>
      <c r="C185" s="224" t="s">
        <v>50</v>
      </c>
      <c r="D185" s="224"/>
      <c r="E185" s="224"/>
      <c r="F185" s="247" t="s">
        <v>1425</v>
      </c>
      <c r="G185" s="224"/>
      <c r="H185" s="224" t="s">
        <v>1497</v>
      </c>
      <c r="I185" s="224" t="s">
        <v>1427</v>
      </c>
      <c r="J185" s="224">
        <v>20</v>
      </c>
      <c r="K185" s="272"/>
    </row>
    <row r="186" s="1" customFormat="1" ht="15" customHeight="1">
      <c r="B186" s="249"/>
      <c r="C186" s="224" t="s">
        <v>51</v>
      </c>
      <c r="D186" s="224"/>
      <c r="E186" s="224"/>
      <c r="F186" s="247" t="s">
        <v>1425</v>
      </c>
      <c r="G186" s="224"/>
      <c r="H186" s="224" t="s">
        <v>1498</v>
      </c>
      <c r="I186" s="224" t="s">
        <v>1427</v>
      </c>
      <c r="J186" s="224">
        <v>255</v>
      </c>
      <c r="K186" s="272"/>
    </row>
    <row r="187" s="1" customFormat="1" ht="15" customHeight="1">
      <c r="B187" s="249"/>
      <c r="C187" s="224" t="s">
        <v>109</v>
      </c>
      <c r="D187" s="224"/>
      <c r="E187" s="224"/>
      <c r="F187" s="247" t="s">
        <v>1425</v>
      </c>
      <c r="G187" s="224"/>
      <c r="H187" s="224" t="s">
        <v>1389</v>
      </c>
      <c r="I187" s="224" t="s">
        <v>1427</v>
      </c>
      <c r="J187" s="224">
        <v>10</v>
      </c>
      <c r="K187" s="272"/>
    </row>
    <row r="188" s="1" customFormat="1" ht="15" customHeight="1">
      <c r="B188" s="249"/>
      <c r="C188" s="224" t="s">
        <v>110</v>
      </c>
      <c r="D188" s="224"/>
      <c r="E188" s="224"/>
      <c r="F188" s="247" t="s">
        <v>1425</v>
      </c>
      <c r="G188" s="224"/>
      <c r="H188" s="224" t="s">
        <v>1499</v>
      </c>
      <c r="I188" s="224" t="s">
        <v>1460</v>
      </c>
      <c r="J188" s="224"/>
      <c r="K188" s="272"/>
    </row>
    <row r="189" s="1" customFormat="1" ht="15" customHeight="1">
      <c r="B189" s="249"/>
      <c r="C189" s="224" t="s">
        <v>1500</v>
      </c>
      <c r="D189" s="224"/>
      <c r="E189" s="224"/>
      <c r="F189" s="247" t="s">
        <v>1425</v>
      </c>
      <c r="G189" s="224"/>
      <c r="H189" s="224" t="s">
        <v>1501</v>
      </c>
      <c r="I189" s="224" t="s">
        <v>1460</v>
      </c>
      <c r="J189" s="224"/>
      <c r="K189" s="272"/>
    </row>
    <row r="190" s="1" customFormat="1" ht="15" customHeight="1">
      <c r="B190" s="249"/>
      <c r="C190" s="224" t="s">
        <v>1489</v>
      </c>
      <c r="D190" s="224"/>
      <c r="E190" s="224"/>
      <c r="F190" s="247" t="s">
        <v>1425</v>
      </c>
      <c r="G190" s="224"/>
      <c r="H190" s="224" t="s">
        <v>1502</v>
      </c>
      <c r="I190" s="224" t="s">
        <v>1460</v>
      </c>
      <c r="J190" s="224"/>
      <c r="K190" s="272"/>
    </row>
    <row r="191" s="1" customFormat="1" ht="15" customHeight="1">
      <c r="B191" s="249"/>
      <c r="C191" s="224" t="s">
        <v>112</v>
      </c>
      <c r="D191" s="224"/>
      <c r="E191" s="224"/>
      <c r="F191" s="247" t="s">
        <v>1431</v>
      </c>
      <c r="G191" s="224"/>
      <c r="H191" s="224" t="s">
        <v>1503</v>
      </c>
      <c r="I191" s="224" t="s">
        <v>1427</v>
      </c>
      <c r="J191" s="224">
        <v>50</v>
      </c>
      <c r="K191" s="272"/>
    </row>
    <row r="192" s="1" customFormat="1" ht="15" customHeight="1">
      <c r="B192" s="249"/>
      <c r="C192" s="224" t="s">
        <v>1504</v>
      </c>
      <c r="D192" s="224"/>
      <c r="E192" s="224"/>
      <c r="F192" s="247" t="s">
        <v>1431</v>
      </c>
      <c r="G192" s="224"/>
      <c r="H192" s="224" t="s">
        <v>1505</v>
      </c>
      <c r="I192" s="224" t="s">
        <v>1506</v>
      </c>
      <c r="J192" s="224"/>
      <c r="K192" s="272"/>
    </row>
    <row r="193" s="1" customFormat="1" ht="15" customHeight="1">
      <c r="B193" s="249"/>
      <c r="C193" s="224" t="s">
        <v>1507</v>
      </c>
      <c r="D193" s="224"/>
      <c r="E193" s="224"/>
      <c r="F193" s="247" t="s">
        <v>1431</v>
      </c>
      <c r="G193" s="224"/>
      <c r="H193" s="224" t="s">
        <v>1508</v>
      </c>
      <c r="I193" s="224" t="s">
        <v>1506</v>
      </c>
      <c r="J193" s="224"/>
      <c r="K193" s="272"/>
    </row>
    <row r="194" s="1" customFormat="1" ht="15" customHeight="1">
      <c r="B194" s="249"/>
      <c r="C194" s="224" t="s">
        <v>1509</v>
      </c>
      <c r="D194" s="224"/>
      <c r="E194" s="224"/>
      <c r="F194" s="247" t="s">
        <v>1431</v>
      </c>
      <c r="G194" s="224"/>
      <c r="H194" s="224" t="s">
        <v>1510</v>
      </c>
      <c r="I194" s="224" t="s">
        <v>1506</v>
      </c>
      <c r="J194" s="224"/>
      <c r="K194" s="272"/>
    </row>
    <row r="195" s="1" customFormat="1" ht="15" customHeight="1">
      <c r="B195" s="249"/>
      <c r="C195" s="286" t="s">
        <v>1511</v>
      </c>
      <c r="D195" s="224"/>
      <c r="E195" s="224"/>
      <c r="F195" s="247" t="s">
        <v>1431</v>
      </c>
      <c r="G195" s="224"/>
      <c r="H195" s="224" t="s">
        <v>1512</v>
      </c>
      <c r="I195" s="224" t="s">
        <v>1513</v>
      </c>
      <c r="J195" s="287" t="s">
        <v>1514</v>
      </c>
      <c r="K195" s="272"/>
    </row>
    <row r="196" s="1" customFormat="1" ht="15" customHeight="1">
      <c r="B196" s="249"/>
      <c r="C196" s="286" t="s">
        <v>39</v>
      </c>
      <c r="D196" s="224"/>
      <c r="E196" s="224"/>
      <c r="F196" s="247" t="s">
        <v>1425</v>
      </c>
      <c r="G196" s="224"/>
      <c r="H196" s="221" t="s">
        <v>1515</v>
      </c>
      <c r="I196" s="224" t="s">
        <v>1516</v>
      </c>
      <c r="J196" s="224"/>
      <c r="K196" s="272"/>
    </row>
    <row r="197" s="1" customFormat="1" ht="15" customHeight="1">
      <c r="B197" s="249"/>
      <c r="C197" s="286" t="s">
        <v>1517</v>
      </c>
      <c r="D197" s="224"/>
      <c r="E197" s="224"/>
      <c r="F197" s="247" t="s">
        <v>1425</v>
      </c>
      <c r="G197" s="224"/>
      <c r="H197" s="224" t="s">
        <v>1518</v>
      </c>
      <c r="I197" s="224" t="s">
        <v>1460</v>
      </c>
      <c r="J197" s="224"/>
      <c r="K197" s="272"/>
    </row>
    <row r="198" s="1" customFormat="1" ht="15" customHeight="1">
      <c r="B198" s="249"/>
      <c r="C198" s="286" t="s">
        <v>1519</v>
      </c>
      <c r="D198" s="224"/>
      <c r="E198" s="224"/>
      <c r="F198" s="247" t="s">
        <v>1425</v>
      </c>
      <c r="G198" s="224"/>
      <c r="H198" s="224" t="s">
        <v>1520</v>
      </c>
      <c r="I198" s="224" t="s">
        <v>1460</v>
      </c>
      <c r="J198" s="224"/>
      <c r="K198" s="272"/>
    </row>
    <row r="199" s="1" customFormat="1" ht="15" customHeight="1">
      <c r="B199" s="249"/>
      <c r="C199" s="286" t="s">
        <v>1521</v>
      </c>
      <c r="D199" s="224"/>
      <c r="E199" s="224"/>
      <c r="F199" s="247" t="s">
        <v>1431</v>
      </c>
      <c r="G199" s="224"/>
      <c r="H199" s="224" t="s">
        <v>1522</v>
      </c>
      <c r="I199" s="224" t="s">
        <v>1460</v>
      </c>
      <c r="J199" s="224"/>
      <c r="K199" s="272"/>
    </row>
    <row r="200" s="1" customFormat="1" ht="15" customHeight="1">
      <c r="B200" s="278"/>
      <c r="C200" s="288"/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18.75" customHeight="1">
      <c r="B201" s="260"/>
      <c r="C201" s="270"/>
      <c r="D201" s="270"/>
      <c r="E201" s="270"/>
      <c r="F201" s="281"/>
      <c r="G201" s="270"/>
      <c r="H201" s="270"/>
      <c r="I201" s="270"/>
      <c r="J201" s="270"/>
      <c r="K201" s="260"/>
    </row>
    <row r="202" s="1" customFormat="1" ht="18.75" customHeight="1">
      <c r="B202" s="232"/>
      <c r="C202" s="232"/>
      <c r="D202" s="232"/>
      <c r="E202" s="232"/>
      <c r="F202" s="232"/>
      <c r="G202" s="232"/>
      <c r="H202" s="232"/>
      <c r="I202" s="232"/>
      <c r="J202" s="232"/>
      <c r="K202" s="232"/>
    </row>
    <row r="203" s="1" customFormat="1" ht="13.5">
      <c r="B203" s="211"/>
      <c r="C203" s="212"/>
      <c r="D203" s="212"/>
      <c r="E203" s="212"/>
      <c r="F203" s="212"/>
      <c r="G203" s="212"/>
      <c r="H203" s="212"/>
      <c r="I203" s="212"/>
      <c r="J203" s="212"/>
      <c r="K203" s="213"/>
    </row>
    <row r="204" s="1" customFormat="1" ht="21" customHeight="1">
      <c r="B204" s="214"/>
      <c r="C204" s="215" t="s">
        <v>1523</v>
      </c>
      <c r="D204" s="215"/>
      <c r="E204" s="215"/>
      <c r="F204" s="215"/>
      <c r="G204" s="215"/>
      <c r="H204" s="215"/>
      <c r="I204" s="215"/>
      <c r="J204" s="215"/>
      <c r="K204" s="216"/>
    </row>
    <row r="205" s="1" customFormat="1" ht="25.5" customHeight="1">
      <c r="B205" s="214"/>
      <c r="C205" s="289" t="s">
        <v>1524</v>
      </c>
      <c r="D205" s="289"/>
      <c r="E205" s="289"/>
      <c r="F205" s="289" t="s">
        <v>1525</v>
      </c>
      <c r="G205" s="290"/>
      <c r="H205" s="289" t="s">
        <v>1526</v>
      </c>
      <c r="I205" s="289"/>
      <c r="J205" s="289"/>
      <c r="K205" s="216"/>
    </row>
    <row r="206" s="1" customFormat="1" ht="5.25" customHeight="1">
      <c r="B206" s="249"/>
      <c r="C206" s="244"/>
      <c r="D206" s="244"/>
      <c r="E206" s="244"/>
      <c r="F206" s="244"/>
      <c r="G206" s="270"/>
      <c r="H206" s="244"/>
      <c r="I206" s="244"/>
      <c r="J206" s="244"/>
      <c r="K206" s="272"/>
    </row>
    <row r="207" s="1" customFormat="1" ht="15" customHeight="1">
      <c r="B207" s="249"/>
      <c r="C207" s="224" t="s">
        <v>1516</v>
      </c>
      <c r="D207" s="224"/>
      <c r="E207" s="224"/>
      <c r="F207" s="247" t="s">
        <v>40</v>
      </c>
      <c r="G207" s="224"/>
      <c r="H207" s="224" t="s">
        <v>1527</v>
      </c>
      <c r="I207" s="224"/>
      <c r="J207" s="224"/>
      <c r="K207" s="272"/>
    </row>
    <row r="208" s="1" customFormat="1" ht="15" customHeight="1">
      <c r="B208" s="249"/>
      <c r="C208" s="224"/>
      <c r="D208" s="224"/>
      <c r="E208" s="224"/>
      <c r="F208" s="247" t="s">
        <v>41</v>
      </c>
      <c r="G208" s="224"/>
      <c r="H208" s="224" t="s">
        <v>1528</v>
      </c>
      <c r="I208" s="224"/>
      <c r="J208" s="224"/>
      <c r="K208" s="272"/>
    </row>
    <row r="209" s="1" customFormat="1" ht="15" customHeight="1">
      <c r="B209" s="249"/>
      <c r="C209" s="224"/>
      <c r="D209" s="224"/>
      <c r="E209" s="224"/>
      <c r="F209" s="247" t="s">
        <v>44</v>
      </c>
      <c r="G209" s="224"/>
      <c r="H209" s="224" t="s">
        <v>1529</v>
      </c>
      <c r="I209" s="224"/>
      <c r="J209" s="224"/>
      <c r="K209" s="272"/>
    </row>
    <row r="210" s="1" customFormat="1" ht="15" customHeight="1">
      <c r="B210" s="249"/>
      <c r="C210" s="224"/>
      <c r="D210" s="224"/>
      <c r="E210" s="224"/>
      <c r="F210" s="247" t="s">
        <v>42</v>
      </c>
      <c r="G210" s="224"/>
      <c r="H210" s="224" t="s">
        <v>1530</v>
      </c>
      <c r="I210" s="224"/>
      <c r="J210" s="224"/>
      <c r="K210" s="272"/>
    </row>
    <row r="211" s="1" customFormat="1" ht="15" customHeight="1">
      <c r="B211" s="249"/>
      <c r="C211" s="224"/>
      <c r="D211" s="224"/>
      <c r="E211" s="224"/>
      <c r="F211" s="247" t="s">
        <v>43</v>
      </c>
      <c r="G211" s="224"/>
      <c r="H211" s="224" t="s">
        <v>1531</v>
      </c>
      <c r="I211" s="224"/>
      <c r="J211" s="224"/>
      <c r="K211" s="272"/>
    </row>
    <row r="212" s="1" customFormat="1" ht="15" customHeight="1">
      <c r="B212" s="249"/>
      <c r="C212" s="224"/>
      <c r="D212" s="224"/>
      <c r="E212" s="224"/>
      <c r="F212" s="247"/>
      <c r="G212" s="224"/>
      <c r="H212" s="224"/>
      <c r="I212" s="224"/>
      <c r="J212" s="224"/>
      <c r="K212" s="272"/>
    </row>
    <row r="213" s="1" customFormat="1" ht="15" customHeight="1">
      <c r="B213" s="249"/>
      <c r="C213" s="224" t="s">
        <v>1472</v>
      </c>
      <c r="D213" s="224"/>
      <c r="E213" s="224"/>
      <c r="F213" s="247" t="s">
        <v>73</v>
      </c>
      <c r="G213" s="224"/>
      <c r="H213" s="224" t="s">
        <v>1532</v>
      </c>
      <c r="I213" s="224"/>
      <c r="J213" s="224"/>
      <c r="K213" s="272"/>
    </row>
    <row r="214" s="1" customFormat="1" ht="15" customHeight="1">
      <c r="B214" s="249"/>
      <c r="C214" s="224"/>
      <c r="D214" s="224"/>
      <c r="E214" s="224"/>
      <c r="F214" s="247" t="s">
        <v>1367</v>
      </c>
      <c r="G214" s="224"/>
      <c r="H214" s="224" t="s">
        <v>1368</v>
      </c>
      <c r="I214" s="224"/>
      <c r="J214" s="224"/>
      <c r="K214" s="272"/>
    </row>
    <row r="215" s="1" customFormat="1" ht="15" customHeight="1">
      <c r="B215" s="249"/>
      <c r="C215" s="224"/>
      <c r="D215" s="224"/>
      <c r="E215" s="224"/>
      <c r="F215" s="247" t="s">
        <v>1365</v>
      </c>
      <c r="G215" s="224"/>
      <c r="H215" s="224" t="s">
        <v>1533</v>
      </c>
      <c r="I215" s="224"/>
      <c r="J215" s="224"/>
      <c r="K215" s="272"/>
    </row>
    <row r="216" s="1" customFormat="1" ht="15" customHeight="1">
      <c r="B216" s="291"/>
      <c r="C216" s="224"/>
      <c r="D216" s="224"/>
      <c r="E216" s="224"/>
      <c r="F216" s="247" t="s">
        <v>1369</v>
      </c>
      <c r="G216" s="286"/>
      <c r="H216" s="276" t="s">
        <v>1370</v>
      </c>
      <c r="I216" s="276"/>
      <c r="J216" s="276"/>
      <c r="K216" s="292"/>
    </row>
    <row r="217" s="1" customFormat="1" ht="15" customHeight="1">
      <c r="B217" s="291"/>
      <c r="C217" s="224"/>
      <c r="D217" s="224"/>
      <c r="E217" s="224"/>
      <c r="F217" s="247" t="s">
        <v>1371</v>
      </c>
      <c r="G217" s="286"/>
      <c r="H217" s="276" t="s">
        <v>1534</v>
      </c>
      <c r="I217" s="276"/>
      <c r="J217" s="276"/>
      <c r="K217" s="292"/>
    </row>
    <row r="218" s="1" customFormat="1" ht="15" customHeight="1">
      <c r="B218" s="291"/>
      <c r="C218" s="224"/>
      <c r="D218" s="224"/>
      <c r="E218" s="224"/>
      <c r="F218" s="247"/>
      <c r="G218" s="286"/>
      <c r="H218" s="276"/>
      <c r="I218" s="276"/>
      <c r="J218" s="276"/>
      <c r="K218" s="292"/>
    </row>
    <row r="219" s="1" customFormat="1" ht="15" customHeight="1">
      <c r="B219" s="291"/>
      <c r="C219" s="224" t="s">
        <v>1496</v>
      </c>
      <c r="D219" s="224"/>
      <c r="E219" s="224"/>
      <c r="F219" s="247">
        <v>1</v>
      </c>
      <c r="G219" s="286"/>
      <c r="H219" s="276" t="s">
        <v>1535</v>
      </c>
      <c r="I219" s="276"/>
      <c r="J219" s="276"/>
      <c r="K219" s="292"/>
    </row>
    <row r="220" s="1" customFormat="1" ht="15" customHeight="1">
      <c r="B220" s="291"/>
      <c r="C220" s="224"/>
      <c r="D220" s="224"/>
      <c r="E220" s="224"/>
      <c r="F220" s="247">
        <v>2</v>
      </c>
      <c r="G220" s="286"/>
      <c r="H220" s="276" t="s">
        <v>1536</v>
      </c>
      <c r="I220" s="276"/>
      <c r="J220" s="276"/>
      <c r="K220" s="292"/>
    </row>
    <row r="221" s="1" customFormat="1" ht="15" customHeight="1">
      <c r="B221" s="291"/>
      <c r="C221" s="224"/>
      <c r="D221" s="224"/>
      <c r="E221" s="224"/>
      <c r="F221" s="247">
        <v>3</v>
      </c>
      <c r="G221" s="286"/>
      <c r="H221" s="276" t="s">
        <v>1537</v>
      </c>
      <c r="I221" s="276"/>
      <c r="J221" s="276"/>
      <c r="K221" s="292"/>
    </row>
    <row r="222" s="1" customFormat="1" ht="15" customHeight="1">
      <c r="B222" s="291"/>
      <c r="C222" s="224"/>
      <c r="D222" s="224"/>
      <c r="E222" s="224"/>
      <c r="F222" s="247">
        <v>4</v>
      </c>
      <c r="G222" s="286"/>
      <c r="H222" s="276" t="s">
        <v>1538</v>
      </c>
      <c r="I222" s="276"/>
      <c r="J222" s="276"/>
      <c r="K222" s="292"/>
    </row>
    <row r="223" s="1" customFormat="1" ht="12.75" customHeight="1">
      <c r="B223" s="293"/>
      <c r="C223" s="294"/>
      <c r="D223" s="294"/>
      <c r="E223" s="294"/>
      <c r="F223" s="294"/>
      <c r="G223" s="294"/>
      <c r="H223" s="294"/>
      <c r="I223" s="294"/>
      <c r="J223" s="294"/>
      <c r="K223" s="29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2023-07-18T08:55:50Z</dcterms:created>
  <dcterms:modified xsi:type="dcterms:W3CDTF">2023-07-18T08:55:53Z</dcterms:modified>
</cp:coreProperties>
</file>